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4. פונקציות לוגיות\1. פונקציות לוגיות חלק א - לוגיקה\"/>
    </mc:Choice>
  </mc:AlternateContent>
  <xr:revisionPtr revIDLastSave="0" documentId="13_ncr:1_{FBBE81AD-1206-4124-AFB4-CBC771189CB8}" xr6:coauthVersionLast="36" xr6:coauthVersionMax="47" xr10:uidLastSave="{00000000-0000-0000-0000-000000000000}"/>
  <bookViews>
    <workbookView xWindow="0" yWindow="0" windowWidth="27405" windowHeight="11340" xr2:uid="{00000000-000D-0000-FFFF-FFFF00000000}"/>
  </bookViews>
  <sheets>
    <sheet name="תרגיל 1 - לוגיקה" sheetId="1" r:id="rId1"/>
    <sheet name="תרגיל 2 - פונקציות לוגיות" sheetId="5" r:id="rId2"/>
  </sheets>
  <calcPr calcId="191029"/>
  <extLst>
    <ext uri="GoogleSheetsCustomDataVersion1">
      <go:sheetsCustomData xmlns:go="http://customooxmlschemas.google.com/" r:id="rId7" roundtripDataSignature="AMtx7miCt0zvRAftvi4CPAvd99KT452DVA=="/>
    </ext>
  </extLst>
</workbook>
</file>

<file path=xl/calcChain.xml><?xml version="1.0" encoding="utf-8"?>
<calcChain xmlns="http://schemas.openxmlformats.org/spreadsheetml/2006/main">
  <c r="F70" i="5" l="1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D31" i="5"/>
  <c r="D30" i="5"/>
  <c r="D29" i="5"/>
  <c r="D28" i="5"/>
  <c r="D27" i="5"/>
  <c r="D26" i="5"/>
  <c r="D25" i="5"/>
  <c r="D24" i="5"/>
  <c r="D15" i="5"/>
  <c r="D14" i="5"/>
  <c r="D13" i="5"/>
  <c r="D12" i="5"/>
  <c r="D11" i="5"/>
  <c r="D10" i="5"/>
  <c r="D9" i="5"/>
  <c r="D8" i="5"/>
  <c r="C83" i="1"/>
  <c r="C88" i="1" s="1"/>
  <c r="B47" i="1"/>
  <c r="B46" i="1"/>
  <c r="B45" i="1"/>
  <c r="B44" i="1"/>
  <c r="B43" i="1"/>
  <c r="B42" i="1"/>
  <c r="B41" i="1"/>
  <c r="B40" i="1"/>
  <c r="B39" i="1"/>
  <c r="B30" i="1"/>
  <c r="B29" i="1"/>
  <c r="B28" i="1"/>
  <c r="B27" i="1"/>
  <c r="B26" i="1"/>
  <c r="B25" i="1"/>
  <c r="B24" i="1"/>
  <c r="B23" i="1"/>
  <c r="B22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<sst xmlns="http://schemas.openxmlformats.org/spreadsheetml/2006/main" count="248" uniqueCount="180">
  <si>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</si>
  <si>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</si>
  <si>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לוגיקה</t>
    </r>
    <r>
      <rPr>
        <b/>
        <sz val="18"/>
        <color theme="1"/>
        <rFont val="Assistant"/>
      </rPr>
      <t xml:space="preserve">
</t>
    </r>
  </si>
  <si>
    <t>כתבו את הביטויים הבאים בתאים הצהובים, בתוספת סימן "=" לפני הביטוי. אם כתבתם נכון, צבע התא ישתנה לירוק.</t>
  </si>
  <si>
    <t>TRUE או FALSE</t>
  </si>
  <si>
    <t>ביטוי באקסל</t>
  </si>
  <si>
    <t>ביטוי מתמטי</t>
  </si>
  <si>
    <t>10&lt;7</t>
  </si>
  <si>
    <t>3&gt;1</t>
  </si>
  <si>
    <t>8=9</t>
  </si>
  <si>
    <t>8&lt;&gt;9</t>
  </si>
  <si>
    <t>15&lt;=12</t>
  </si>
  <si>
    <t>13&gt;=11</t>
  </si>
  <si>
    <t>13≥11</t>
  </si>
  <si>
    <t>4=4</t>
  </si>
  <si>
    <t>3&lt;2</t>
  </si>
  <si>
    <t>10&gt;=10</t>
  </si>
  <si>
    <t>10≥10</t>
  </si>
  <si>
    <t>0&lt;&gt;10</t>
  </si>
  <si>
    <t>0≠10</t>
  </si>
  <si>
    <t>(-9)&lt;(-10)</t>
  </si>
  <si>
    <t>8≠9</t>
  </si>
  <si>
    <t>15≤12</t>
  </si>
  <si>
    <t>3+4=7</t>
  </si>
  <si>
    <t>8/5&gt;=2</t>
  </si>
  <si>
    <t>8/5≥2</t>
  </si>
  <si>
    <t>3*3+2&lt;12</t>
  </si>
  <si>
    <t>3x3+2&lt;12</t>
  </si>
  <si>
    <t>3*(3+2)&lt;12</t>
  </si>
  <si>
    <t>3x(3+2)&lt;12</t>
  </si>
  <si>
    <t>10-5+15*2=10</t>
  </si>
  <si>
    <t>10-5+15x2=10</t>
  </si>
  <si>
    <t>(10-5)+(15*2)&lt;&gt;10</t>
  </si>
  <si>
    <t>(10-5)+(15x2)≠10</t>
  </si>
  <si>
    <t>2^4=16</t>
  </si>
  <si>
    <t>*power(2,4)&gt;15</t>
  </si>
  <si>
    <t>**sqrt(4)=1</t>
  </si>
  <si>
    <t>2⁴=16</t>
  </si>
  <si>
    <t>2⁴&gt;15</t>
  </si>
  <si>
    <t>√4=1</t>
  </si>
  <si>
    <t>* פונקציית POWER - הפונקציה המשמשת לחישוב מספר בחזקה. הפונקציה מקבלת שני קלטים - בסיס ומעריך, ומחשבת את ערך הבסיס כאשר מעלים אותו בחזקת המעריך.</t>
  </si>
  <si>
    <t>** פונקציית SQRT (Square Root) - הפונקציה המשמשת להוצאת שורש ריבועי. הפונקציה מקבלת קלט אחד בלבד - מספר טבעי כלשהו, ומחשבת את ערך השורש הריבועי שלו.</t>
  </si>
  <si>
    <t>ניתן לבדוק תנאים לוגיים גם באמצעות הפניות. כתבו את הביטויים הבאים בתאים הצהובים באמצעות הפניות לתאי הערך, בתוספת סימן "=" לפני הביטוי. אם כתבתם נכון, צבע התא הצהוב ישתנה לירוק.</t>
  </si>
  <si>
    <t>ערך אגף 2</t>
  </si>
  <si>
    <t>סימן לוגי</t>
  </si>
  <si>
    <t>ערך 2</t>
  </si>
  <si>
    <t>פעולה מתמטית</t>
  </si>
  <si>
    <t>ערך 1</t>
  </si>
  <si>
    <t>=</t>
  </si>
  <si>
    <t>+</t>
  </si>
  <si>
    <t>≠</t>
  </si>
  <si>
    <t>/</t>
  </si>
  <si>
    <t>&lt;</t>
  </si>
  <si>
    <t>*</t>
  </si>
  <si>
    <t>&gt;</t>
  </si>
  <si>
    <t>-</t>
  </si>
  <si>
    <t>≥</t>
  </si>
  <si>
    <t>^</t>
  </si>
  <si>
    <t>≤</t>
  </si>
  <si>
    <t>√</t>
  </si>
  <si>
    <t>HELLO WORLD</t>
  </si>
  <si>
    <t>hello world</t>
  </si>
  <si>
    <t>hello world!</t>
  </si>
  <si>
    <t>א. מה יקרה אם תשנו את הערך של אחד המספרים בטבלה?</t>
  </si>
  <si>
    <t>המספרים בטבלה משמשים כמשתנים בעמודה B, לכן אם נשנה אותם - גם התוצאה שבעמודה B עשויה להשתנות. אם נחליף את הערך בתא E48 מ-5 ל-2, התרגיל שנקבל יהיה - 10=&lt; 9=2^3, שתוצאתו היא FALSE, בשונה מהתוצאה של התרגיל שהתקבל קודם לשינוי ערך התא.</t>
  </si>
  <si>
    <t>ב. מדוע התוצאה בתא B52 היא TRUE?</t>
  </si>
  <si>
    <t>כאשר משתמשים באופרטורים מסוג &gt; ו-&lt; על ביטויים שאינם מספריים (טקסטים), האופרטורים בודקים כמה תווים מכיל כל ביטוי ומשווים ביניהם. הביטוי hello world! שבאגף 2 מכיל תו אחד יותר מהביטוי hello world (כי הוא מכיל גם סימן קריאה (!)), ולכן הוא "גדול" יותר מהביטוי שבאגף 1.</t>
  </si>
  <si>
    <t>א. דני הוא אדם מסודר מאוד, בכל חודש הוא עורך חישוב של ההוצאות החודשיות שלו באמצעות אקסל:</t>
  </si>
  <si>
    <t>ההוצאה</t>
  </si>
  <si>
    <t>עלות ההוצאה</t>
  </si>
  <si>
    <t>שכר דירה</t>
  </si>
  <si>
    <t>ארנונה</t>
  </si>
  <si>
    <t>ועד בית</t>
  </si>
  <si>
    <t>תחבורה ציבורית</t>
  </si>
  <si>
    <t>טלוויזיה</t>
  </si>
  <si>
    <t>אינטרנט</t>
  </si>
  <si>
    <t>קניות אוכל</t>
  </si>
  <si>
    <t>בית מרקחת</t>
  </si>
  <si>
    <t>קניות אחרות</t>
  </si>
  <si>
    <t>ביטוח רפואי</t>
  </si>
  <si>
    <t xml:space="preserve">חשמל </t>
  </si>
  <si>
    <t>מים</t>
  </si>
  <si>
    <t>מסעדות</t>
  </si>
  <si>
    <t>סרטים והצגות</t>
  </si>
  <si>
    <t>מתנות</t>
  </si>
  <si>
    <t>סה"כ</t>
  </si>
  <si>
    <t>האם עמדתי ביעד?</t>
  </si>
  <si>
    <t>ב. הגדילו מעט את ההוצאות של דני כך שיעלו מעל 10,000 ₪. האם הערך בתא הצהוב השתנה?</t>
  </si>
  <si>
    <t>אם כן, סימן שכתבתם את הנוסחה נכון!</t>
  </si>
  <si>
    <t>אם לא, נסו לכתוב את הנוסחה שנית, כך שכאשר סך ההוצאות עולה על 10,000 ₪, נקבל בתא היעד את הפלט FALSE.</t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</si>
  <si>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 אקסל מתקדם - פונקציות לוגיות</t>
    </r>
    <r>
      <rPr>
        <b/>
        <sz val="18"/>
        <color theme="1"/>
        <rFont val="Assistant"/>
      </rPr>
      <t xml:space="preserve">
</t>
    </r>
  </si>
  <si>
    <t xml:space="preserve">הביטו בביטויים הכתובים בטבלה. </t>
  </si>
  <si>
    <t>בעמודה הכחולה, כתבו מה לדעתכם תהיה התוצאה של הביטוי כאשר נזין אותו לתא באקסל.</t>
  </si>
  <si>
    <t>לאחר מכן כתבו את הביטויים בתאים הצהובים, בתוספת סימן "=" לפני הביטוי, ובדקו אם השערתכם הייתה נכונה. אם כתבתם נכון, צבע התא ישתנה לירוק.</t>
  </si>
  <si>
    <t>ביטוי</t>
  </si>
  <si>
    <t>השערה - TRUE או FALSE</t>
  </si>
  <si>
    <t>בדיקה</t>
  </si>
  <si>
    <t>AND (5&gt;7, 4&gt;2)</t>
  </si>
  <si>
    <t>OR (5&gt;7, 4&gt;2)</t>
  </si>
  <si>
    <t>AND (5&lt;7, 4&gt;2)</t>
  </si>
  <si>
    <t>AND (5&lt;7, 4&gt;2, 3&lt;&gt;5)</t>
  </si>
  <si>
    <t>OR (5&gt;7, 4&lt;2, 3&lt;&gt;3)</t>
  </si>
  <si>
    <t>AND (7&gt;=7, 8&lt;=8, 6&gt;6)</t>
  </si>
  <si>
    <t>AND (7&gt;7, 8&lt;8, 6&gt;=6)</t>
  </si>
  <si>
    <t>OR (7&gt;7, 8&lt;8, 6&gt;=6)</t>
  </si>
  <si>
    <t>AND (5&gt;7, OR (4&gt;2, 5&gt;7))</t>
  </si>
  <si>
    <t>OR (5&lt;7, AND (4&gt;2, 6&lt;&gt;3))</t>
  </si>
  <si>
    <t>AND (OR (5&lt;7, 4&gt;2), 6=6)</t>
  </si>
  <si>
    <t>AND (5&lt;7, 4&gt;2, OR (4&lt;&gt;4, 3=5))</t>
  </si>
  <si>
    <t>OR (5&gt;7, AND (4&lt;2, 3&lt;&gt;3), 8&gt;5)</t>
  </si>
  <si>
    <t>AND (OR (7&gt;7, 8&lt;9), OR (5=5, 6&gt;6))</t>
  </si>
  <si>
    <t>AND (7&gt;=7, OR (8&lt;8, AND (6&gt;=6, 7&gt;3)))</t>
  </si>
  <si>
    <t>OR (9=8, AND (8&lt;8, OR (6&gt;=6, 7&gt;1)))</t>
  </si>
  <si>
    <t>קראו את הטענות הבאות. עבור כל אחת מהן קבעו אם היא נכונה או לא נכונה.</t>
  </si>
  <si>
    <t>טענה</t>
  </si>
  <si>
    <t>נכון / לא נכון</t>
  </si>
  <si>
    <t>פונקציית OR תחזיר TRUE אם כל התנאים אינם מתקיימים</t>
  </si>
  <si>
    <t>לא נכון</t>
  </si>
  <si>
    <t>פונקציית AND תחזיר TRUE אם כל התנאים מתקיימים</t>
  </si>
  <si>
    <t>נכון</t>
  </si>
  <si>
    <t>פונקציות AND ו-OR מוגבלות עד 3 תנאים</t>
  </si>
  <si>
    <t>פונקציות AND ו-OR מחזירות TRUE או FALSE</t>
  </si>
  <si>
    <t>אם התנאי הראשון בפונקציית OR מתקיים, ניתן לקבוע שהיא תחזיר TRUE ללא צורך לבדוק את שאר התנאים</t>
  </si>
  <si>
    <t>אם 2 מתוך 3 תנאים בפונקציית AND מתקיימים, ניתן לקבוע שהיא תחזיר TRUE כי רוב התנאים מתקיימים ואין צורך לבדוק את שאר התנאים</t>
  </si>
  <si>
    <t>אם פונקציית AND שתוצאתה TRUE מקוננת בתוך פונקציית OR, הפלט של כל התא יהיה בהכרח TRUE</t>
  </si>
  <si>
    <t>אם פונקציית OR שתוצאתה TRUE מקוננת בתוך פונקציית AND, הפלט של כל התא יהיה בהכרח TRUE</t>
  </si>
  <si>
    <t>אם פונקציית OR שתוצאתה FALSE מקוננת בתוך פונקציית AND, הפלט של כל התא יהיה בהכרח FALSE</t>
  </si>
  <si>
    <t>משפחת ג'ונס שגרה בשיקגו, ארצות הברית, מתכננת חופשה משפחתית. בני המשפחה אספו נתונים על מספר חופשות שעונות על הצרכים שלהם וסידרו אותם בטבלת אקסל:</t>
  </si>
  <si>
    <t>יבשת</t>
  </si>
  <si>
    <t>מדינה</t>
  </si>
  <si>
    <t>עיר</t>
  </si>
  <si>
    <t>מחיר ללילה</t>
  </si>
  <si>
    <t>החלטה</t>
  </si>
  <si>
    <t>אמריקה הצפונית</t>
  </si>
  <si>
    <t>ארה"ב</t>
  </si>
  <si>
    <t>ניו יורק</t>
  </si>
  <si>
    <t>אירופה</t>
  </si>
  <si>
    <t>אנגליה</t>
  </si>
  <si>
    <t>לונדון</t>
  </si>
  <si>
    <t>צרפת</t>
  </si>
  <si>
    <t>מרסיי</t>
  </si>
  <si>
    <t>אמריקה הדרומית</t>
  </si>
  <si>
    <t>ארגנטינה</t>
  </si>
  <si>
    <t>בואנוס איירס</t>
  </si>
  <si>
    <t>אסיה</t>
  </si>
  <si>
    <t>סין</t>
  </si>
  <si>
    <t>שנגחאי</t>
  </si>
  <si>
    <t>ישראל</t>
  </si>
  <si>
    <t>תל אביב</t>
  </si>
  <si>
    <t>ספרד</t>
  </si>
  <si>
    <t>מדריד</t>
  </si>
  <si>
    <t>רוסיה</t>
  </si>
  <si>
    <t>מוסקבה</t>
  </si>
  <si>
    <t>פריז</t>
  </si>
  <si>
    <t>פורטוגל</t>
  </si>
  <si>
    <t>ליסבון</t>
  </si>
  <si>
    <t>יוון</t>
  </si>
  <si>
    <t>כרתים</t>
  </si>
  <si>
    <t>איטליה</t>
  </si>
  <si>
    <t>רומא</t>
  </si>
  <si>
    <t>טוסקנה</t>
  </si>
  <si>
    <t>הודו</t>
  </si>
  <si>
    <t>ניו דלהי</t>
  </si>
  <si>
    <t>אוסטרליה</t>
  </si>
  <si>
    <t>סידני</t>
  </si>
  <si>
    <t>לוס אנג'לס</t>
  </si>
  <si>
    <t>יפן</t>
  </si>
  <si>
    <t>טוקיו</t>
  </si>
  <si>
    <t>ניו-זילנד</t>
  </si>
  <si>
    <t>אוקלנד</t>
  </si>
  <si>
    <t>בני משפחת ג'ונס רוצים לצמצם את האפשרויות שלהם כדי להקל על בחירת המיקום לחופשה.</t>
  </si>
  <si>
    <t>הם החליטו שירצו לנפוש במחיר זול יחסית (פחות מ-2,000 ללילה), ושהחופשה תהיה או באירופה או באמריקה הצפונית.</t>
  </si>
  <si>
    <t>א. עזרו למשפחת ג'ונס להציג אילו מהיעדים עונים לבקשתם.</t>
  </si>
  <si>
    <t xml:space="preserve">הדרכה: הוסיפו לטבלה עמודה נוספת. </t>
  </si>
  <si>
    <t>באמצעות שימוש בפונקציות AND ו-OR הציגו בעמודה החדשה לגבי כל יעד האם הוא עונה לצרכים של משפחת ג'ונס או לא.</t>
  </si>
  <si>
    <t>ב. האם תוכלו לחשוב על דרך נוספת, ללא שימוש בפונקציות AND ו-OR, להציג רק את החופשות שעונות לבקשת משפחת ג'ונס?</t>
  </si>
  <si>
    <t>ניתן לבצע פעולה דומה באמצעות סינון. נסנן את עמודת המחיר לפי &lt;2000, ונסנן גם את עמודת היבשת לפי "אירופה" + "אמריקה הצפונית", ונקבל בדיוק את התוצאות שעונות על הדרישה של משפחת ג'ונס.</t>
  </si>
  <si>
    <r>
      <t xml:space="preserve">דני מרוויח משכורת של 10,000 ₪ בחודש. המטרה של דני היא להוציא בכל חודש </t>
    </r>
    <r>
      <rPr>
        <b/>
        <sz val="12"/>
        <color rgb="FF444444"/>
        <rFont val="Assistant"/>
      </rPr>
      <t xml:space="preserve">פחות </t>
    </r>
    <r>
      <rPr>
        <sz val="12"/>
        <color rgb="FF444444"/>
        <rFont val="Assistant"/>
      </rPr>
      <t>ממה שהכניס.</t>
    </r>
  </si>
  <si>
    <t>כתבו בתא הצהוב (C88) נוסחה שתבדוק אם דני עמד ביעד שהציב לעצמו. הפלט שייכתב בתא צריך להיות מסוג TRUE או FALSE.</t>
  </si>
  <si>
    <r>
      <rPr>
        <b/>
        <u/>
        <sz val="12"/>
        <color rgb="FF444444"/>
        <rFont val="Assistant"/>
      </rPr>
      <t>שימו לב</t>
    </r>
    <r>
      <rPr>
        <sz val="12"/>
        <color rgb="FF444444"/>
        <rFont val="Assistant"/>
      </rPr>
      <t>: כאשר כותבים פונקציה בתוך פונקציה (נקרא גם "פונקציה מקננת"), הפונקציה הפנימית תתבצע קודם, ולאחר מכן תתבצע הפונקציה החיצונית.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</si>
</sst>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"/>
  </numFmts>
  <fonts count="17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b/>
      <sz val="12"/>
      <color theme="9" tint="-0.249977111117893"/>
      <name val="Assistant"/>
    </font>
    <font>
      <sz val="11"/>
      <color theme="1"/>
      <name val="Arial"/>
      <family val="2"/>
      <scheme val="minor"/>
    </font>
    <font>
      <sz val="12"/>
      <color rgb="FF444444"/>
      <name val="Assistant-Regular"/>
    </font>
    <font>
      <b/>
      <u/>
      <sz val="12"/>
      <color rgb="FF444444"/>
      <name val="Assistant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BDD6EE"/>
        <bgColor rgb="FFBDD6EE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readingOrder="2"/>
    </xf>
    <xf numFmtId="0" fontId="5" fillId="0" borderId="0" xfId="0" applyFont="1" applyAlignment="1">
      <alignment horizontal="center" readingOrder="2"/>
    </xf>
    <xf numFmtId="0" fontId="2" fillId="0" borderId="0" xfId="0" applyFont="1" applyAlignment="1">
      <alignment horizontal="center" vertical="center" readingOrder="2"/>
    </xf>
    <xf numFmtId="0" fontId="12" fillId="3" borderId="11" xfId="0" applyFont="1" applyFill="1" applyBorder="1" applyAlignment="1">
      <alignment horizontal="center" vertical="center" readingOrder="2"/>
    </xf>
    <xf numFmtId="0" fontId="13" fillId="4" borderId="1" xfId="0" applyFont="1" applyFill="1" applyBorder="1" applyAlignment="1">
      <alignment horizontal="center" vertical="center" readingOrder="2"/>
    </xf>
    <xf numFmtId="0" fontId="0" fillId="0" borderId="0" xfId="0"/>
    <xf numFmtId="0" fontId="14" fillId="0" borderId="0" xfId="0" applyFont="1"/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readingOrder="2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right" vertical="center" wrapText="1"/>
    </xf>
    <xf numFmtId="1" fontId="15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9" fillId="5" borderId="0" xfId="0" applyFont="1" applyFill="1"/>
    <xf numFmtId="0" fontId="12" fillId="3" borderId="11" xfId="0" applyFont="1" applyFill="1" applyBorder="1" applyAlignment="1">
      <alignment horizontal="center" vertical="center" wrapText="1" readingOrder="2"/>
    </xf>
    <xf numFmtId="0" fontId="8" fillId="0" borderId="0" xfId="0" applyFont="1"/>
    <xf numFmtId="0" fontId="3" fillId="5" borderId="16" xfId="0" applyFont="1" applyFill="1" applyBorder="1"/>
    <xf numFmtId="0" fontId="9" fillId="6" borderId="11" xfId="0" applyFont="1" applyFill="1" applyBorder="1"/>
    <xf numFmtId="0" fontId="0" fillId="0" borderId="0" xfId="0"/>
    <xf numFmtId="0" fontId="1" fillId="0" borderId="0" xfId="0" applyFont="1" applyAlignment="1">
      <alignment horizontal="right" vertical="center" wrapText="1" readingOrder="2"/>
    </xf>
    <xf numFmtId="0" fontId="9" fillId="2" borderId="3" xfId="0" applyFont="1" applyFill="1" applyBorder="1" applyAlignment="1">
      <alignment horizontal="right" vertical="top" wrapText="1" readingOrder="2"/>
    </xf>
    <xf numFmtId="0" fontId="9" fillId="2" borderId="4" xfId="0" applyFont="1" applyFill="1" applyBorder="1" applyAlignment="1">
      <alignment horizontal="right" vertical="top" wrapText="1" readingOrder="2"/>
    </xf>
    <xf numFmtId="0" fontId="9" fillId="2" borderId="5" xfId="0" applyFont="1" applyFill="1" applyBorder="1" applyAlignment="1">
      <alignment horizontal="right" vertical="top" wrapText="1" readingOrder="2"/>
    </xf>
    <xf numFmtId="0" fontId="9" fillId="2" borderId="6" xfId="0" applyFont="1" applyFill="1" applyBorder="1" applyAlignment="1">
      <alignment horizontal="right" vertical="top" wrapText="1" readingOrder="2"/>
    </xf>
    <xf numFmtId="0" fontId="9" fillId="2" borderId="0" xfId="0" applyFont="1" applyFill="1" applyBorder="1" applyAlignment="1">
      <alignment horizontal="right" vertical="top" wrapText="1" readingOrder="2"/>
    </xf>
    <xf numFmtId="0" fontId="9" fillId="2" borderId="7" xfId="0" applyFont="1" applyFill="1" applyBorder="1" applyAlignment="1">
      <alignment horizontal="right" vertical="top" wrapText="1" readingOrder="2"/>
    </xf>
    <xf numFmtId="0" fontId="9" fillId="2" borderId="8" xfId="0" applyFont="1" applyFill="1" applyBorder="1" applyAlignment="1">
      <alignment horizontal="right" vertical="top" wrapText="1" readingOrder="2"/>
    </xf>
    <xf numFmtId="0" fontId="9" fillId="2" borderId="9" xfId="0" applyFont="1" applyFill="1" applyBorder="1" applyAlignment="1">
      <alignment horizontal="right" vertical="top" wrapText="1" readingOrder="2"/>
    </xf>
    <xf numFmtId="0" fontId="9" fillId="2" borderId="10" xfId="0" applyFont="1" applyFill="1" applyBorder="1" applyAlignment="1">
      <alignment horizontal="right" vertical="top" wrapText="1" readingOrder="2"/>
    </xf>
    <xf numFmtId="14" fontId="15" fillId="0" borderId="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C00000"/>
      </font>
      <fill>
        <patternFill patternType="solid">
          <fgColor rgb="FFF7CAAC"/>
          <bgColor rgb="FFF7CAA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295275</xdr:colOff>
      <xdr:row>0</xdr:row>
      <xdr:rowOff>549274</xdr:rowOff>
    </xdr:from>
    <xdr:ext cx="6067425" cy="752476"/>
    <xdr:pic>
      <xdr:nvPicPr>
        <xdr:cNvPr id="8" name="image3.png">
          <a:extLst>
            <a:ext uri="{FF2B5EF4-FFF2-40B4-BE49-F238E27FC236}">
              <a16:creationId xmlns:a16="http://schemas.microsoft.com/office/drawing/2014/main" id="{35CE37BA-942A-46A8-A274-369A3EC682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978025" y="549274"/>
          <a:ext cx="6067425" cy="752476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749300</xdr:rowOff>
    </xdr:from>
    <xdr:ext cx="476250" cy="285750"/>
    <xdr:pic>
      <xdr:nvPicPr>
        <xdr:cNvPr id="9" name="image1.png">
          <a:extLst>
            <a:ext uri="{FF2B5EF4-FFF2-40B4-BE49-F238E27FC236}">
              <a16:creationId xmlns:a16="http://schemas.microsoft.com/office/drawing/2014/main" id="{66A22CDE-E96A-4166-899D-4ED7655EF5B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5445375" y="74930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0</xdr:row>
      <xdr:rowOff>247650</xdr:rowOff>
    </xdr:from>
    <xdr:ext cx="1695450" cy="933450"/>
    <xdr:pic>
      <xdr:nvPicPr>
        <xdr:cNvPr id="10" name="image2.png">
          <a:extLst>
            <a:ext uri="{FF2B5EF4-FFF2-40B4-BE49-F238E27FC236}">
              <a16:creationId xmlns:a16="http://schemas.microsoft.com/office/drawing/2014/main" id="{8FA657D5-C345-4653-9C7D-D8CD57B6B54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8187325" y="24765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0</xdr:row>
      <xdr:rowOff>695325</xdr:rowOff>
    </xdr:from>
    <xdr:to>
      <xdr:col>4</xdr:col>
      <xdr:colOff>85725</xdr:colOff>
      <xdr:row>0</xdr:row>
      <xdr:rowOff>1238250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2AC3CDD-FD13-4059-9E89-950EABC68E20}"/>
            </a:ext>
          </a:extLst>
        </xdr:cNvPr>
        <xdr:cNvSpPr txBox="1"/>
      </xdr:nvSpPr>
      <xdr:spPr>
        <a:xfrm>
          <a:off x="15751254375" y="695325"/>
          <a:ext cx="49625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he-IL" sz="900" b="1" i="0" baseline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תזכורת:</a:t>
          </a:r>
          <a:endParaRPr lang="he-IL" sz="900">
            <a:solidFill>
              <a:srgbClr val="444444"/>
            </a:solidFill>
            <a:effectLst/>
            <a:latin typeface="Assistant" pitchFamily="2" charset="-79"/>
            <a:cs typeface="Assistant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אם קיבלנו </a:t>
          </a:r>
          <a:r>
            <a:rPr lang="en-US" sz="900" b="1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TRUE</a:t>
          </a:r>
          <a:r>
            <a:rPr lang="he-IL" sz="900" b="1" baseline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</a:t>
          </a:r>
          <a:r>
            <a:rPr lang="he-IL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סימן שהכתוב בתא הוא נכון, אמת.</a:t>
          </a:r>
          <a:endParaRPr lang="he-IL" sz="900">
            <a:solidFill>
              <a:srgbClr val="444444"/>
            </a:solidFill>
            <a:effectLst/>
            <a:latin typeface="Assistant" pitchFamily="2" charset="-79"/>
            <a:cs typeface="Assistant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אם קיבלנו </a:t>
          </a:r>
          <a:r>
            <a:rPr lang="en-US" sz="900" b="1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FALSE</a:t>
          </a:r>
          <a:r>
            <a:rPr lang="he-IL" sz="900" b="1" baseline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</a:t>
          </a:r>
          <a:r>
            <a:rPr lang="he-IL" sz="900" b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סימן שהכתוב בתא הוא לא נכון, שקר.</a:t>
          </a:r>
          <a:endParaRPr lang="he-IL" sz="900">
            <a:solidFill>
              <a:srgbClr val="444444"/>
            </a:solidFill>
            <a:effectLst/>
            <a:latin typeface="Assistant" pitchFamily="2" charset="-79"/>
            <a:cs typeface="Assistant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6154040-C752-A343-A2C1-4E4CE6BF140A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400050</xdr:colOff>
      <xdr:row>0</xdr:row>
      <xdr:rowOff>711199</xdr:rowOff>
    </xdr:from>
    <xdr:ext cx="6067425" cy="752476"/>
    <xdr:pic>
      <xdr:nvPicPr>
        <xdr:cNvPr id="8" name="image3.png">
          <a:extLst>
            <a:ext uri="{FF2B5EF4-FFF2-40B4-BE49-F238E27FC236}">
              <a16:creationId xmlns:a16="http://schemas.microsoft.com/office/drawing/2014/main" id="{B793539C-2BC6-42D3-B997-24B5022DDD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1340100" y="711199"/>
          <a:ext cx="6067425" cy="752476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485775</xdr:colOff>
      <xdr:row>0</xdr:row>
      <xdr:rowOff>504825</xdr:rowOff>
    </xdr:from>
    <xdr:ext cx="1695450" cy="933450"/>
    <xdr:pic>
      <xdr:nvPicPr>
        <xdr:cNvPr id="9" name="image2.png">
          <a:extLst>
            <a:ext uri="{FF2B5EF4-FFF2-40B4-BE49-F238E27FC236}">
              <a16:creationId xmlns:a16="http://schemas.microsoft.com/office/drawing/2014/main" id="{B4439672-962D-40CB-AF2B-2DC4765AC2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49273175" y="5048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647700</xdr:colOff>
      <xdr:row>0</xdr:row>
      <xdr:rowOff>857250</xdr:rowOff>
    </xdr:from>
    <xdr:to>
      <xdr:col>3</xdr:col>
      <xdr:colOff>1171575</xdr:colOff>
      <xdr:row>0</xdr:row>
      <xdr:rowOff>1400175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4024EFC-DA99-4CE2-B3B7-E46A1AFB03D3}"/>
            </a:ext>
          </a:extLst>
        </xdr:cNvPr>
        <xdr:cNvSpPr txBox="1"/>
      </xdr:nvSpPr>
      <xdr:spPr>
        <a:xfrm>
          <a:off x="15751778250" y="857250"/>
          <a:ext cx="49625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444444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rgbClr val="444444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AND</a:t>
          </a:r>
          <a:r>
            <a:rPr lang="he-IL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- 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-IL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פונקציה</a:t>
          </a:r>
          <a:r>
            <a:rPr lang="he-IL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שבודקת מספר תנאים במקביל, ומחזירה </a:t>
          </a:r>
          <a:r>
            <a:rPr lang="en-US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TRUR</a:t>
          </a:r>
          <a:r>
            <a:rPr lang="he-IL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רק אם כל התנאים מתקיימים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.</a:t>
          </a:r>
          <a:endParaRPr lang="he" sz="9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OR</a:t>
          </a:r>
          <a:r>
            <a:rPr lang="he-IL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- 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-IL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</a:rPr>
            <a:t>פונקציה שבודקת מספר תנאים במקביל, ומחזירה </a:t>
          </a:r>
          <a:r>
            <a:rPr lang="en-US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</a:rPr>
            <a:t>TRUR</a:t>
          </a:r>
          <a:r>
            <a:rPr lang="he-IL" sz="900" b="0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</a:rPr>
            <a:t> אם לפחות תנאי אחד מתקיים.</a:t>
          </a:r>
          <a:endParaRPr lang="he" sz="900" b="1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  <xdr:oneCellAnchor>
    <xdr:from>
      <xdr:col>1</xdr:col>
      <xdr:colOff>123825</xdr:colOff>
      <xdr:row>0</xdr:row>
      <xdr:rowOff>911224</xdr:rowOff>
    </xdr:from>
    <xdr:ext cx="476250" cy="285750"/>
    <xdr:pic>
      <xdr:nvPicPr>
        <xdr:cNvPr id="11" name="image1.png">
          <a:extLst>
            <a:ext uri="{FF2B5EF4-FFF2-40B4-BE49-F238E27FC236}">
              <a16:creationId xmlns:a16="http://schemas.microsoft.com/office/drawing/2014/main" id="{3005FE2C-E59A-46FE-A6FA-77F457C6621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6788400" y="911224"/>
          <a:ext cx="476250" cy="285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5"/>
  <sheetViews>
    <sheetView showGridLines="0" rightToLeft="1" tabSelected="1" zoomScaleNormal="100" workbookViewId="0">
      <pane ySplit="1" topLeftCell="A2" activePane="bottomLeft" state="frozen"/>
      <selection pane="bottomLeft" activeCell="D13" sqref="D13"/>
    </sheetView>
  </sheetViews>
  <sheetFormatPr defaultColWidth="12.625" defaultRowHeight="15" customHeight="1" x14ac:dyDescent="0.2"/>
  <cols>
    <col min="1" max="1" width="5.5" customWidth="1"/>
    <col min="2" max="2" width="21.875" customWidth="1"/>
    <col min="3" max="3" width="29.625" customWidth="1"/>
    <col min="4" max="4" width="19.75" customWidth="1"/>
    <col min="5" max="7" width="11" customWidth="1"/>
    <col min="8" max="8" width="12.125" customWidth="1"/>
    <col min="9" max="9" width="5.125" customWidth="1"/>
    <col min="10" max="10" width="8.625" customWidth="1"/>
    <col min="11" max="11" width="8.625" hidden="1" customWidth="1"/>
    <col min="12" max="12" width="8.625" customWidth="1"/>
    <col min="13" max="13" width="11.125" customWidth="1"/>
    <col min="14" max="26" width="8.625" customWidth="1"/>
  </cols>
  <sheetData>
    <row r="1" spans="1:26" ht="108.75" customHeight="1" x14ac:dyDescent="0.2">
      <c r="A1" s="37" t="s">
        <v>2</v>
      </c>
      <c r="B1" s="36"/>
      <c r="C1" s="36"/>
      <c r="D1" s="36"/>
      <c r="E1" s="36"/>
      <c r="F1" s="36"/>
      <c r="G1" s="36"/>
      <c r="H1" s="3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11" t="s">
        <v>3</v>
      </c>
      <c r="C3" s="12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6" customHeight="1" x14ac:dyDescent="0.3">
      <c r="A4" s="4"/>
      <c r="B4" s="11"/>
      <c r="C4" s="12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3">
      <c r="A5" s="4"/>
      <c r="B5" s="14" t="s">
        <v>4</v>
      </c>
      <c r="C5" s="14" t="s">
        <v>5</v>
      </c>
      <c r="D5" s="14" t="s">
        <v>6</v>
      </c>
      <c r="E5" s="5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0.100000000000001" customHeight="1" x14ac:dyDescent="0.3">
      <c r="A6" s="4"/>
      <c r="B6" s="15" t="b">
        <f>10&lt;7</f>
        <v>0</v>
      </c>
      <c r="C6" s="19" t="s">
        <v>7</v>
      </c>
      <c r="D6" s="19" t="s">
        <v>7</v>
      </c>
      <c r="E6" s="5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0.100000000000001" customHeight="1" x14ac:dyDescent="0.3">
      <c r="A7" s="4"/>
      <c r="B7" s="15" t="b">
        <f>3&gt;1</f>
        <v>1</v>
      </c>
      <c r="C7" s="19" t="s">
        <v>8</v>
      </c>
      <c r="D7" s="19" t="s">
        <v>8</v>
      </c>
      <c r="E7" s="5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0.100000000000001" customHeight="1" x14ac:dyDescent="0.3">
      <c r="A8" s="4"/>
      <c r="B8" s="15" t="b">
        <f>8=9</f>
        <v>0</v>
      </c>
      <c r="C8" s="19" t="s">
        <v>9</v>
      </c>
      <c r="D8" s="19" t="s">
        <v>9</v>
      </c>
      <c r="E8" s="5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0.100000000000001" customHeight="1" x14ac:dyDescent="0.3">
      <c r="A9" s="4"/>
      <c r="B9" s="15" t="b">
        <f>8&lt;&gt;9</f>
        <v>1</v>
      </c>
      <c r="C9" s="19" t="s">
        <v>10</v>
      </c>
      <c r="D9" s="19" t="s">
        <v>21</v>
      </c>
      <c r="E9" s="5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0.100000000000001" customHeight="1" x14ac:dyDescent="0.3">
      <c r="A10" s="4"/>
      <c r="B10" s="15" t="b">
        <f>15&lt;=12</f>
        <v>0</v>
      </c>
      <c r="C10" s="19" t="s">
        <v>11</v>
      </c>
      <c r="D10" s="19" t="s">
        <v>22</v>
      </c>
      <c r="E10" s="5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0.100000000000001" customHeight="1" x14ac:dyDescent="0.3">
      <c r="A11" s="4"/>
      <c r="B11" s="15" t="b">
        <f>13&gt;=11</f>
        <v>1</v>
      </c>
      <c r="C11" s="19" t="s">
        <v>12</v>
      </c>
      <c r="D11" s="19" t="s">
        <v>13</v>
      </c>
      <c r="E11" s="5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0.100000000000001" customHeight="1" x14ac:dyDescent="0.3">
      <c r="A12" s="4"/>
      <c r="B12" s="15" t="b">
        <f>4=4</f>
        <v>1</v>
      </c>
      <c r="C12" s="19" t="s">
        <v>14</v>
      </c>
      <c r="D12" s="19" t="s">
        <v>14</v>
      </c>
      <c r="E12" s="5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0.100000000000001" customHeight="1" x14ac:dyDescent="0.3">
      <c r="A13" s="4"/>
      <c r="B13" s="15" t="b">
        <f>3&lt;2</f>
        <v>0</v>
      </c>
      <c r="C13" s="19" t="s">
        <v>15</v>
      </c>
      <c r="D13" s="19" t="s">
        <v>15</v>
      </c>
      <c r="E13" s="5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100000000000001" customHeight="1" x14ac:dyDescent="0.3">
      <c r="A14" s="4"/>
      <c r="B14" s="15" t="b">
        <f>10&gt;=10</f>
        <v>1</v>
      </c>
      <c r="C14" s="19" t="s">
        <v>16</v>
      </c>
      <c r="D14" s="19" t="s">
        <v>17</v>
      </c>
      <c r="E14" s="5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100000000000001" customHeight="1" x14ac:dyDescent="0.3">
      <c r="A15" s="4"/>
      <c r="B15" s="15" t="b">
        <f>0&lt;&gt;10</f>
        <v>1</v>
      </c>
      <c r="C15" s="19" t="s">
        <v>18</v>
      </c>
      <c r="D15" s="19" t="s">
        <v>19</v>
      </c>
      <c r="E15" s="5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0.100000000000001" customHeight="1" x14ac:dyDescent="0.3">
      <c r="A16" s="4"/>
      <c r="B16" s="15" t="b">
        <f>-9&lt;-10</f>
        <v>0</v>
      </c>
      <c r="C16" s="19" t="s">
        <v>20</v>
      </c>
      <c r="D16" s="19" t="s">
        <v>20</v>
      </c>
      <c r="E16" s="5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3">
      <c r="A17" s="4"/>
      <c r="B17" s="11"/>
      <c r="C17" s="12"/>
      <c r="D17" s="5"/>
      <c r="E17" s="5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5">
      <c r="A18" s="7"/>
      <c r="B18" s="8"/>
      <c r="C18" s="9"/>
      <c r="D18" s="9"/>
      <c r="E18" s="3"/>
      <c r="F18" s="3"/>
      <c r="G18" s="3"/>
      <c r="H18" s="3"/>
      <c r="I18" s="3"/>
      <c r="J18" s="3"/>
      <c r="K18" s="3" t="s">
        <v>1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x14ac:dyDescent="0.3">
      <c r="A19" s="4">
        <v>1.2</v>
      </c>
      <c r="B19" s="11" t="s">
        <v>3</v>
      </c>
      <c r="C19" s="12"/>
      <c r="D19" s="5"/>
      <c r="E19" s="5"/>
      <c r="F19" s="6"/>
      <c r="G19" s="3"/>
      <c r="H19" s="3"/>
      <c r="I19" s="3"/>
      <c r="J19" s="3"/>
      <c r="K19" s="3" t="s"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9.6" customHeight="1" x14ac:dyDescent="0.3">
      <c r="A20" s="4"/>
      <c r="B20" s="11"/>
      <c r="C20" s="12"/>
      <c r="D20" s="5"/>
      <c r="E20" s="5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3">
      <c r="A21" s="4"/>
      <c r="B21" s="14" t="s">
        <v>4</v>
      </c>
      <c r="C21" s="14" t="s">
        <v>5</v>
      </c>
      <c r="D21" s="14" t="s">
        <v>6</v>
      </c>
      <c r="E21" s="5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100000000000001" customHeight="1" x14ac:dyDescent="0.3">
      <c r="A22" s="4"/>
      <c r="B22" s="15" t="b">
        <f>3+4=7</f>
        <v>1</v>
      </c>
      <c r="C22" s="19" t="s">
        <v>23</v>
      </c>
      <c r="D22" s="19" t="s">
        <v>23</v>
      </c>
      <c r="E22" s="5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0.100000000000001" customHeight="1" x14ac:dyDescent="0.3">
      <c r="A23" s="4"/>
      <c r="B23" s="15" t="b">
        <f>8/5&gt;=2</f>
        <v>0</v>
      </c>
      <c r="C23" s="19" t="s">
        <v>24</v>
      </c>
      <c r="D23" s="19" t="s">
        <v>25</v>
      </c>
      <c r="E23" s="5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0.100000000000001" customHeight="1" x14ac:dyDescent="0.3">
      <c r="A24" s="4"/>
      <c r="B24" s="15" t="b">
        <f>3*3+2&lt;12</f>
        <v>1</v>
      </c>
      <c r="C24" s="19" t="s">
        <v>26</v>
      </c>
      <c r="D24" s="19" t="s">
        <v>27</v>
      </c>
      <c r="E24" s="5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0.100000000000001" customHeight="1" x14ac:dyDescent="0.3">
      <c r="A25" s="4"/>
      <c r="B25" s="15" t="b">
        <f>3*(3+2)&lt;12</f>
        <v>0</v>
      </c>
      <c r="C25" s="19" t="s">
        <v>28</v>
      </c>
      <c r="D25" s="19" t="s">
        <v>29</v>
      </c>
      <c r="E25" s="5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0.100000000000001" customHeight="1" x14ac:dyDescent="0.3">
      <c r="A26" s="4"/>
      <c r="B26" s="15" t="b">
        <f>10-5+15*2=10</f>
        <v>0</v>
      </c>
      <c r="C26" s="19" t="s">
        <v>30</v>
      </c>
      <c r="D26" s="19" t="s">
        <v>31</v>
      </c>
      <c r="E26" s="5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0.100000000000001" customHeight="1" x14ac:dyDescent="0.3">
      <c r="A27" s="4"/>
      <c r="B27" s="15" t="b">
        <f>(10-5)+(15*2)&lt;&gt;10</f>
        <v>1</v>
      </c>
      <c r="C27" s="19" t="s">
        <v>32</v>
      </c>
      <c r="D27" s="19" t="s">
        <v>33</v>
      </c>
      <c r="E27" s="5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0.100000000000001" customHeight="1" x14ac:dyDescent="0.3">
      <c r="A28" s="4"/>
      <c r="B28" s="15" t="b">
        <f>2^4=16</f>
        <v>1</v>
      </c>
      <c r="C28" s="19" t="s">
        <v>34</v>
      </c>
      <c r="D28" s="19" t="s">
        <v>37</v>
      </c>
      <c r="E28" s="5"/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0.100000000000001" customHeight="1" x14ac:dyDescent="0.3">
      <c r="A29" s="4"/>
      <c r="B29" s="15" t="b">
        <f>POWER(2,4)&gt;15</f>
        <v>1</v>
      </c>
      <c r="C29" s="19" t="s">
        <v>35</v>
      </c>
      <c r="D29" s="19" t="s">
        <v>38</v>
      </c>
      <c r="E29" s="5"/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0.100000000000001" customHeight="1" x14ac:dyDescent="0.3">
      <c r="A30" s="4"/>
      <c r="B30" s="15" t="b">
        <f>SQRT(4)=1</f>
        <v>0</v>
      </c>
      <c r="C30" s="19" t="s">
        <v>36</v>
      </c>
      <c r="D30" s="19" t="s">
        <v>39</v>
      </c>
      <c r="E30" s="5"/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.5" x14ac:dyDescent="0.3">
      <c r="A31" s="4"/>
      <c r="B31" s="11"/>
      <c r="C31" s="12"/>
      <c r="D31" s="5"/>
      <c r="E31" s="5"/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16" customFormat="1" ht="16.5" x14ac:dyDescent="0.3">
      <c r="A32" s="4"/>
      <c r="B32" s="11" t="s">
        <v>40</v>
      </c>
      <c r="C32" s="12"/>
      <c r="D32" s="5"/>
      <c r="E32" s="5"/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16" customFormat="1" ht="16.5" x14ac:dyDescent="0.3">
      <c r="A33" s="4"/>
      <c r="B33" s="11" t="s">
        <v>41</v>
      </c>
      <c r="C33" s="12"/>
      <c r="D33" s="5"/>
      <c r="E33" s="5"/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16" customFormat="1" ht="16.5" customHeight="1" x14ac:dyDescent="0.3">
      <c r="A34" s="4"/>
      <c r="B34" s="11"/>
      <c r="C34" s="12"/>
      <c r="D34" s="5"/>
      <c r="E34" s="5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 x14ac:dyDescent="0.25">
      <c r="A35" s="7"/>
      <c r="B35" s="8"/>
      <c r="C35" s="9"/>
      <c r="D35" s="9"/>
      <c r="E35" s="3"/>
      <c r="F35" s="3"/>
      <c r="G35" s="3"/>
      <c r="H35" s="3"/>
      <c r="I35" s="3"/>
      <c r="J35" s="3"/>
      <c r="K35" s="3" t="s">
        <v>1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95" customHeight="1" x14ac:dyDescent="0.3">
      <c r="A36" s="4">
        <v>1.3</v>
      </c>
      <c r="B36" s="11" t="s">
        <v>42</v>
      </c>
      <c r="C36" s="12"/>
      <c r="D36" s="5"/>
      <c r="E36" s="5"/>
      <c r="F36" s="6"/>
      <c r="G36" s="3"/>
      <c r="H36" s="3"/>
      <c r="I36" s="3"/>
      <c r="J36" s="3"/>
      <c r="K36" s="3" t="s">
        <v>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9.6" customHeight="1" x14ac:dyDescent="0.3">
      <c r="A37" s="4"/>
      <c r="B37" s="11"/>
      <c r="C37" s="12"/>
      <c r="D37" s="5"/>
      <c r="E37" s="5"/>
      <c r="F37" s="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6.950000000000003" customHeight="1" x14ac:dyDescent="0.3">
      <c r="A38" s="4"/>
      <c r="B38" s="14" t="s">
        <v>4</v>
      </c>
      <c r="C38" s="14" t="s">
        <v>43</v>
      </c>
      <c r="D38" s="14" t="s">
        <v>44</v>
      </c>
      <c r="E38" s="14" t="s">
        <v>45</v>
      </c>
      <c r="F38" s="32" t="s">
        <v>46</v>
      </c>
      <c r="G38" s="14" t="s">
        <v>47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0.100000000000001" customHeight="1" x14ac:dyDescent="0.3">
      <c r="A39" s="4"/>
      <c r="B39" s="15" t="b">
        <f>G39+E39=C39</f>
        <v>0</v>
      </c>
      <c r="C39" s="19">
        <v>9</v>
      </c>
      <c r="D39" s="19" t="s">
        <v>48</v>
      </c>
      <c r="E39" s="19">
        <v>7</v>
      </c>
      <c r="F39" s="19" t="s">
        <v>49</v>
      </c>
      <c r="G39" s="19">
        <v>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0.100000000000001" customHeight="1" x14ac:dyDescent="0.3">
      <c r="A40" s="4"/>
      <c r="B40" s="15" t="b">
        <f>G40/E40&lt;&gt;C40</f>
        <v>1</v>
      </c>
      <c r="C40" s="19">
        <v>2</v>
      </c>
      <c r="D40" s="19" t="s">
        <v>50</v>
      </c>
      <c r="E40" s="19">
        <v>2</v>
      </c>
      <c r="F40" s="19" t="s">
        <v>51</v>
      </c>
      <c r="G40" s="19">
        <v>6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0.100000000000001" customHeight="1" x14ac:dyDescent="0.3">
      <c r="A41" s="4"/>
      <c r="B41" s="15" t="b">
        <f>G41*E41&lt;C41</f>
        <v>0</v>
      </c>
      <c r="C41" s="19">
        <v>5</v>
      </c>
      <c r="D41" s="19" t="s">
        <v>52</v>
      </c>
      <c r="E41" s="19">
        <v>3</v>
      </c>
      <c r="F41" s="19" t="s">
        <v>53</v>
      </c>
      <c r="G41" s="19">
        <v>8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0.100000000000001" customHeight="1" x14ac:dyDescent="0.3">
      <c r="A42" s="4"/>
      <c r="B42" s="15" t="b">
        <f>G42-E42&gt;C42</f>
        <v>0</v>
      </c>
      <c r="C42" s="19">
        <v>4</v>
      </c>
      <c r="D42" s="19" t="s">
        <v>54</v>
      </c>
      <c r="E42" s="19">
        <v>2</v>
      </c>
      <c r="F42" s="19" t="s">
        <v>55</v>
      </c>
      <c r="G42" s="19">
        <v>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0.100000000000001" customHeight="1" x14ac:dyDescent="0.3">
      <c r="A43" s="4"/>
      <c r="B43" s="15" t="b">
        <f>G43^E43&gt;=C43</f>
        <v>1</v>
      </c>
      <c r="C43" s="19">
        <v>10</v>
      </c>
      <c r="D43" s="19" t="s">
        <v>56</v>
      </c>
      <c r="E43" s="19">
        <v>5</v>
      </c>
      <c r="F43" s="19" t="s">
        <v>57</v>
      </c>
      <c r="G43" s="19">
        <v>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0.100000000000001" customHeight="1" x14ac:dyDescent="0.3">
      <c r="A44" s="4"/>
      <c r="B44" s="15" t="b">
        <f>SQRT(E44)&lt;=C44</f>
        <v>1</v>
      </c>
      <c r="C44" s="19">
        <v>3</v>
      </c>
      <c r="D44" s="19" t="s">
        <v>58</v>
      </c>
      <c r="E44" s="19">
        <v>9</v>
      </c>
      <c r="F44" s="19" t="s">
        <v>59</v>
      </c>
      <c r="G44" s="19">
        <v>2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0.100000000000001" customHeight="1" x14ac:dyDescent="0.3">
      <c r="A45" s="4"/>
      <c r="B45" s="15" t="b">
        <f>E45&gt;C45</f>
        <v>1</v>
      </c>
      <c r="C45" s="20">
        <v>33154</v>
      </c>
      <c r="D45" s="19" t="s">
        <v>54</v>
      </c>
      <c r="E45" s="47">
        <v>33885</v>
      </c>
      <c r="F45" s="48"/>
      <c r="G45" s="49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0.100000000000001" customHeight="1" x14ac:dyDescent="0.3">
      <c r="A46" s="4"/>
      <c r="B46" s="15" t="b">
        <f>E46=C46</f>
        <v>1</v>
      </c>
      <c r="C46" s="19" t="s">
        <v>60</v>
      </c>
      <c r="D46" s="19" t="s">
        <v>48</v>
      </c>
      <c r="E46" s="50" t="s">
        <v>61</v>
      </c>
      <c r="F46" s="48"/>
      <c r="G46" s="4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0.100000000000001" customHeight="1" x14ac:dyDescent="0.3">
      <c r="A47" s="4"/>
      <c r="B47" s="15" t="b">
        <f>E47&lt;C47</f>
        <v>1</v>
      </c>
      <c r="C47" s="19" t="s">
        <v>62</v>
      </c>
      <c r="D47" s="19" t="s">
        <v>52</v>
      </c>
      <c r="E47" s="50" t="s">
        <v>61</v>
      </c>
      <c r="F47" s="48"/>
      <c r="G47" s="4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 x14ac:dyDescent="0.3">
      <c r="A48" s="4"/>
      <c r="B48" s="11"/>
      <c r="C48" s="12"/>
      <c r="D48" s="5"/>
      <c r="E48" s="5"/>
      <c r="F48" s="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5" customHeight="1" x14ac:dyDescent="0.25">
      <c r="A49" s="7"/>
      <c r="B49" s="8"/>
      <c r="C49" s="9"/>
      <c r="D49" s="9"/>
      <c r="E49" s="3"/>
      <c r="F49" s="3"/>
      <c r="G49" s="3"/>
      <c r="H49" s="3"/>
      <c r="I49" s="3"/>
      <c r="J49" s="3"/>
      <c r="K49" s="3" t="s">
        <v>1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5" x14ac:dyDescent="0.3">
      <c r="A50" s="4">
        <v>1.4</v>
      </c>
      <c r="B50" s="11" t="s">
        <v>63</v>
      </c>
      <c r="C50" s="12"/>
      <c r="D50" s="5"/>
      <c r="E50" s="5"/>
      <c r="F50" s="6"/>
      <c r="G50" s="3"/>
      <c r="H50" s="3"/>
      <c r="I50" s="3"/>
      <c r="J50" s="3"/>
      <c r="K50" s="3" t="s">
        <v>0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9.6" customHeight="1" thickBot="1" x14ac:dyDescent="0.35">
      <c r="A51" s="4"/>
      <c r="B51" s="11"/>
      <c r="C51" s="12"/>
      <c r="D51" s="5"/>
      <c r="E51" s="5"/>
      <c r="F51" s="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 customHeight="1" x14ac:dyDescent="0.3">
      <c r="A52" s="4"/>
      <c r="B52" s="38" t="s">
        <v>64</v>
      </c>
      <c r="C52" s="39"/>
      <c r="D52" s="39"/>
      <c r="E52" s="39"/>
      <c r="F52" s="4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6" ht="16.5" x14ac:dyDescent="0.3">
      <c r="A53" s="4"/>
      <c r="B53" s="41"/>
      <c r="C53" s="42"/>
      <c r="D53" s="42"/>
      <c r="E53" s="42"/>
      <c r="F53" s="4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6" ht="16.5" x14ac:dyDescent="0.3">
      <c r="A54" s="4"/>
      <c r="B54" s="41"/>
      <c r="C54" s="42"/>
      <c r="D54" s="42"/>
      <c r="E54" s="42"/>
      <c r="F54" s="4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6" ht="17.25" thickBot="1" x14ac:dyDescent="0.35">
      <c r="A55" s="4"/>
      <c r="B55" s="44"/>
      <c r="C55" s="45"/>
      <c r="D55" s="45"/>
      <c r="E55" s="45"/>
      <c r="F55" s="4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6" ht="15.95" customHeight="1" x14ac:dyDescent="0.3">
      <c r="A56" s="4"/>
      <c r="B56" s="11"/>
      <c r="C56" s="12"/>
      <c r="D56" s="5"/>
      <c r="E56" s="5"/>
      <c r="F56" s="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95" customHeight="1" x14ac:dyDescent="0.3">
      <c r="A57" s="4"/>
      <c r="B57" s="33" t="s">
        <v>65</v>
      </c>
      <c r="C57" s="12"/>
      <c r="D57" s="5"/>
      <c r="E57" s="5"/>
      <c r="F57" s="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9.6" customHeight="1" thickBot="1" x14ac:dyDescent="0.35">
      <c r="A58" s="4"/>
      <c r="B58" s="11"/>
      <c r="C58" s="12"/>
      <c r="D58" s="5"/>
      <c r="E58" s="5"/>
      <c r="F58" s="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95" customHeight="1" x14ac:dyDescent="0.3">
      <c r="A59" s="4"/>
      <c r="B59" s="38" t="s">
        <v>66</v>
      </c>
      <c r="C59" s="39"/>
      <c r="D59" s="39"/>
      <c r="E59" s="39"/>
      <c r="F59" s="4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6" ht="16.5" x14ac:dyDescent="0.3">
      <c r="A60" s="4"/>
      <c r="B60" s="41"/>
      <c r="C60" s="42"/>
      <c r="D60" s="42"/>
      <c r="E60" s="42"/>
      <c r="F60" s="4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6" ht="16.5" x14ac:dyDescent="0.3">
      <c r="A61" s="4"/>
      <c r="B61" s="41"/>
      <c r="C61" s="42"/>
      <c r="D61" s="42"/>
      <c r="E61" s="42"/>
      <c r="F61" s="4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6" ht="17.25" thickBot="1" x14ac:dyDescent="0.35">
      <c r="A62" s="4"/>
      <c r="B62" s="44"/>
      <c r="C62" s="45"/>
      <c r="D62" s="45"/>
      <c r="E62" s="45"/>
      <c r="F62" s="4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6" ht="16.5" customHeight="1" x14ac:dyDescent="0.3">
      <c r="A63" s="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 x14ac:dyDescent="0.25">
      <c r="A64" s="7"/>
      <c r="B64" s="8"/>
      <c r="C64" s="9"/>
      <c r="D64" s="9"/>
      <c r="E64" s="3"/>
      <c r="F64" s="3"/>
      <c r="G64" s="3"/>
      <c r="H64" s="3"/>
      <c r="I64" s="3"/>
      <c r="J64" s="3"/>
      <c r="K64" s="3" t="s">
        <v>1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5" x14ac:dyDescent="0.3">
      <c r="A65" s="4">
        <v>1.5</v>
      </c>
      <c r="B65" s="11" t="s">
        <v>67</v>
      </c>
      <c r="C65" s="12"/>
      <c r="D65" s="5"/>
      <c r="E65" s="5"/>
      <c r="F65" s="6"/>
      <c r="G65" s="3"/>
      <c r="H65" s="3"/>
      <c r="I65" s="3"/>
      <c r="J65" s="3"/>
      <c r="K65" s="3" t="s">
        <v>0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9.75" customHeight="1" x14ac:dyDescent="0.25">
      <c r="A66" s="7"/>
      <c r="B66" s="8"/>
      <c r="C66" s="9"/>
      <c r="D66" s="9"/>
      <c r="E66" s="3"/>
      <c r="F66" s="3"/>
      <c r="G66" s="3"/>
      <c r="H66" s="3"/>
      <c r="I66" s="3"/>
      <c r="J66" s="3"/>
      <c r="K66" s="3" t="s">
        <v>1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25">
      <c r="A67" s="7"/>
      <c r="B67" s="14" t="s">
        <v>68</v>
      </c>
      <c r="C67" s="14" t="s">
        <v>69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6" ht="20.100000000000001" customHeight="1" x14ac:dyDescent="0.2">
      <c r="A68" s="10"/>
      <c r="B68" s="25" t="s">
        <v>70</v>
      </c>
      <c r="C68" s="26">
        <v>4200</v>
      </c>
      <c r="D68" s="36"/>
      <c r="E68" s="3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6" ht="20.100000000000001" customHeight="1" x14ac:dyDescent="0.25">
      <c r="A69" s="7"/>
      <c r="B69" s="25" t="s">
        <v>71</v>
      </c>
      <c r="C69" s="26">
        <v>400</v>
      </c>
      <c r="D69" s="36"/>
      <c r="E69" s="3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6" ht="20.100000000000001" customHeight="1" x14ac:dyDescent="0.3">
      <c r="A70" s="4"/>
      <c r="B70" s="25" t="s">
        <v>72</v>
      </c>
      <c r="C70" s="26">
        <v>40</v>
      </c>
      <c r="D70" s="5"/>
      <c r="E70" s="5"/>
      <c r="F70" s="6"/>
      <c r="G70" s="3"/>
      <c r="H70" s="3"/>
      <c r="I70" s="3"/>
      <c r="J70" s="3"/>
      <c r="K70" s="3" t="s">
        <v>0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0.100000000000001" customHeight="1" x14ac:dyDescent="0.3">
      <c r="A71" s="4"/>
      <c r="B71" s="25" t="s">
        <v>73</v>
      </c>
      <c r="C71" s="26">
        <v>200</v>
      </c>
      <c r="D71" s="5"/>
      <c r="E71" s="5"/>
      <c r="F71" s="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0.100000000000001" customHeight="1" x14ac:dyDescent="0.3">
      <c r="A72" s="4"/>
      <c r="B72" s="25" t="s">
        <v>74</v>
      </c>
      <c r="C72" s="26">
        <v>100</v>
      </c>
      <c r="D72" s="5"/>
      <c r="E72" s="5"/>
      <c r="F72" s="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0.100000000000001" customHeight="1" x14ac:dyDescent="0.3">
      <c r="A73" s="4"/>
      <c r="B73" s="25" t="s">
        <v>75</v>
      </c>
      <c r="C73" s="26">
        <v>90</v>
      </c>
      <c r="D73" s="5"/>
      <c r="E73" s="5"/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0.100000000000001" customHeight="1" x14ac:dyDescent="0.3">
      <c r="A74" s="4"/>
      <c r="B74" s="25" t="s">
        <v>76</v>
      </c>
      <c r="C74" s="26">
        <v>1300</v>
      </c>
      <c r="D74" s="5"/>
      <c r="E74" s="5"/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0.100000000000001" customHeight="1" x14ac:dyDescent="0.25">
      <c r="A75" s="7"/>
      <c r="B75" s="25" t="s">
        <v>77</v>
      </c>
      <c r="C75" s="26">
        <v>300</v>
      </c>
      <c r="D75" s="13"/>
      <c r="E75" s="1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6" ht="20.100000000000001" customHeight="1" x14ac:dyDescent="0.25">
      <c r="A76" s="7"/>
      <c r="B76" s="25" t="s">
        <v>78</v>
      </c>
      <c r="C76" s="26">
        <v>150</v>
      </c>
      <c r="D76" s="13"/>
      <c r="E76" s="1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6" ht="20.100000000000001" customHeight="1" x14ac:dyDescent="0.25">
      <c r="A77" s="7"/>
      <c r="B77" s="25" t="s">
        <v>79</v>
      </c>
      <c r="C77" s="26">
        <v>200</v>
      </c>
      <c r="D77" s="13"/>
      <c r="E77" s="1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6" ht="20.100000000000001" customHeight="1" x14ac:dyDescent="0.25">
      <c r="A78" s="7"/>
      <c r="B78" s="25" t="s">
        <v>80</v>
      </c>
      <c r="C78" s="26">
        <v>700</v>
      </c>
      <c r="D78" s="13"/>
      <c r="E78" s="1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6" ht="20.100000000000001" customHeight="1" x14ac:dyDescent="0.25">
      <c r="A79" s="7"/>
      <c r="B79" s="25" t="s">
        <v>81</v>
      </c>
      <c r="C79" s="26">
        <v>300</v>
      </c>
      <c r="D79" s="9"/>
      <c r="E79" s="9"/>
      <c r="F79" s="9"/>
      <c r="G79" s="9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0.100000000000001" customHeight="1" x14ac:dyDescent="0.25">
      <c r="B80" s="25" t="s">
        <v>82</v>
      </c>
      <c r="C80" s="26">
        <v>360</v>
      </c>
      <c r="Q80" s="3"/>
      <c r="R80" s="3"/>
      <c r="S80" s="3"/>
      <c r="T80" s="3"/>
      <c r="U80" s="3"/>
      <c r="V80" s="3"/>
    </row>
    <row r="81" spans="1:22" ht="20.100000000000001" customHeight="1" x14ac:dyDescent="0.25">
      <c r="B81" s="25" t="s">
        <v>83</v>
      </c>
      <c r="C81" s="26">
        <v>180</v>
      </c>
      <c r="Q81" s="3"/>
      <c r="R81" s="3"/>
      <c r="S81" s="3"/>
      <c r="T81" s="3"/>
      <c r="U81" s="3"/>
      <c r="V81" s="3"/>
    </row>
    <row r="82" spans="1:22" ht="20.100000000000001" customHeight="1" thickBot="1" x14ac:dyDescent="0.3">
      <c r="B82" s="27" t="s">
        <v>84</v>
      </c>
      <c r="C82" s="28">
        <v>200</v>
      </c>
      <c r="J82" s="36"/>
      <c r="K82" s="36"/>
      <c r="L82" s="36"/>
      <c r="M82" s="36"/>
      <c r="N82" s="36"/>
      <c r="O82" s="36"/>
      <c r="Q82" s="3"/>
      <c r="R82" s="3"/>
      <c r="S82" s="3"/>
      <c r="T82" s="3"/>
      <c r="U82" s="3"/>
      <c r="V82" s="3"/>
    </row>
    <row r="83" spans="1:22" ht="20.100000000000001" customHeight="1" thickBot="1" x14ac:dyDescent="0.3">
      <c r="B83" s="29" t="s">
        <v>85</v>
      </c>
      <c r="C83" s="30">
        <f>SUM(C68:C82)</f>
        <v>8720</v>
      </c>
      <c r="J83" s="36"/>
      <c r="K83" s="36"/>
      <c r="L83" s="36"/>
      <c r="M83" s="36"/>
      <c r="N83" s="36"/>
      <c r="O83" s="36"/>
      <c r="Q83" s="3"/>
      <c r="R83" s="3"/>
      <c r="S83" s="3"/>
      <c r="T83" s="3"/>
      <c r="U83" s="3"/>
      <c r="V83" s="3"/>
    </row>
    <row r="84" spans="1:22" ht="15.9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22" ht="15.95" customHeight="1" x14ac:dyDescent="0.3">
      <c r="A85" s="3"/>
      <c r="B85" s="11" t="s">
        <v>177</v>
      </c>
      <c r="H85" s="3"/>
      <c r="I85" s="3"/>
      <c r="J85" s="3"/>
      <c r="K85" s="3"/>
      <c r="L85" s="3"/>
      <c r="M85" s="3"/>
      <c r="N85" s="3"/>
      <c r="O85" s="3"/>
    </row>
    <row r="86" spans="1:22" ht="15.95" customHeight="1" x14ac:dyDescent="0.3">
      <c r="A86" s="3"/>
      <c r="B86" s="11" t="s">
        <v>178</v>
      </c>
      <c r="H86" s="3"/>
      <c r="I86" s="3"/>
      <c r="J86" s="3"/>
      <c r="K86" s="3"/>
      <c r="L86" s="3"/>
      <c r="M86" s="3"/>
      <c r="N86" s="3"/>
      <c r="O86" s="3"/>
    </row>
    <row r="87" spans="1:22" ht="15.95" customHeight="1" thickBot="1" x14ac:dyDescent="0.35">
      <c r="A87" s="3"/>
      <c r="B87" s="11"/>
      <c r="H87" s="3"/>
      <c r="I87" s="3"/>
      <c r="J87" s="3"/>
      <c r="K87" s="3"/>
      <c r="L87" s="3"/>
      <c r="M87" s="3"/>
      <c r="N87" s="3"/>
      <c r="O87" s="3"/>
    </row>
    <row r="88" spans="1:22" ht="15.95" customHeight="1" thickBot="1" x14ac:dyDescent="0.35">
      <c r="A88" s="3"/>
      <c r="B88" s="31" t="s">
        <v>86</v>
      </c>
      <c r="C88" s="34" t="b">
        <f>C83&lt;10000</f>
        <v>1</v>
      </c>
      <c r="H88" s="3"/>
      <c r="I88" s="3"/>
      <c r="J88" s="3"/>
      <c r="K88" s="3"/>
      <c r="L88" s="3"/>
      <c r="M88" s="3"/>
      <c r="N88" s="3"/>
      <c r="O88" s="3"/>
    </row>
    <row r="89" spans="1:22" ht="15.95" customHeight="1" x14ac:dyDescent="0.25">
      <c r="A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22" ht="15.95" customHeight="1" x14ac:dyDescent="0.3">
      <c r="A90" s="3"/>
      <c r="B90" s="11" t="s">
        <v>87</v>
      </c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22" ht="15.95" customHeight="1" x14ac:dyDescent="0.3">
      <c r="A91" s="3"/>
      <c r="B91" s="11" t="s">
        <v>88</v>
      </c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22" ht="15.95" customHeight="1" x14ac:dyDescent="0.3">
      <c r="A92" s="3"/>
      <c r="B92" s="11" t="s">
        <v>89</v>
      </c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22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22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22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22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5.75" customHeigh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5.75" customHeigh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5.75" customHeigh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5.75" customHeigh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5.75" customHeigh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5.75" customHeigh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5.75" customHeigh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</sheetData>
  <mergeCells count="9">
    <mergeCell ref="D68:E68"/>
    <mergeCell ref="A1:H1"/>
    <mergeCell ref="J82:O83"/>
    <mergeCell ref="D69:E69"/>
    <mergeCell ref="B52:F55"/>
    <mergeCell ref="B59:F62"/>
    <mergeCell ref="E45:G45"/>
    <mergeCell ref="E46:G46"/>
    <mergeCell ref="E47:G47"/>
  </mergeCells>
  <conditionalFormatting sqref="D79:G79 F75:G78 D75:D78">
    <cfRule type="cellIs" dxfId="6" priority="18" operator="equal">
      <formula>"ללא סטטיסטיקה וללא אקסל"</formula>
    </cfRule>
  </conditionalFormatting>
  <conditionalFormatting sqref="C88">
    <cfRule type="containsText" dxfId="5" priority="1" operator="containsText" text="FALSE">
      <formula>NOT(ISERROR(SEARCH(("FALSE"),(C88))))</formula>
    </cfRule>
  </conditionalFormatting>
  <conditionalFormatting sqref="C88">
    <cfRule type="containsText" dxfId="4" priority="2" operator="containsText" text="TRUE">
      <formula>NOT(ISERROR(SEARCH(("TRUE"),(C88))))</formula>
    </cfRule>
  </conditionalFormatting>
  <dataValidations count="1">
    <dataValidation type="list" allowBlank="1" showErrorMessage="1" sqref="D75:D78" xr:uid="{00000000-0002-0000-0000-000000000000}">
      <formula1>$K$2:$K$69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C747-1237-EE40-8CB3-752CB59D0535}">
  <dimension ref="A1:Z1011"/>
  <sheetViews>
    <sheetView showGridLines="0" rightToLeft="1" zoomScaleNormal="100" workbookViewId="0">
      <pane ySplit="1" topLeftCell="A2" activePane="bottomLeft" state="frozen"/>
      <selection pane="bottomLeft" activeCell="F9" sqref="F9"/>
    </sheetView>
  </sheetViews>
  <sheetFormatPr defaultColWidth="12.625" defaultRowHeight="15" customHeight="1" x14ac:dyDescent="0.2"/>
  <cols>
    <col min="1" max="1" width="5.5" customWidth="1"/>
    <col min="2" max="2" width="36.625" customWidth="1"/>
    <col min="3" max="3" width="21.625" customWidth="1"/>
    <col min="4" max="4" width="19.625" customWidth="1"/>
    <col min="5" max="5" width="13" customWidth="1"/>
    <col min="6" max="6" width="14.5" customWidth="1"/>
    <col min="7" max="7" width="7" customWidth="1"/>
    <col min="8" max="8" width="12.125" customWidth="1"/>
    <col min="9" max="9" width="5.125" customWidth="1"/>
    <col min="10" max="10" width="8.625" customWidth="1"/>
    <col min="11" max="11" width="8.625" hidden="1" customWidth="1"/>
    <col min="12" max="12" width="8.625" customWidth="1"/>
    <col min="13" max="13" width="11.125" customWidth="1"/>
    <col min="14" max="26" width="8.625" customWidth="1"/>
  </cols>
  <sheetData>
    <row r="1" spans="1:26" ht="129.94999999999999" customHeight="1" x14ac:dyDescent="0.2">
      <c r="A1" s="37" t="s">
        <v>90</v>
      </c>
      <c r="B1" s="36"/>
      <c r="C1" s="36"/>
      <c r="D1" s="36"/>
      <c r="E1" s="36"/>
      <c r="F1" s="36"/>
      <c r="G1" s="36"/>
      <c r="H1" s="3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2.1</v>
      </c>
      <c r="B3" s="11" t="s">
        <v>91</v>
      </c>
      <c r="C3" s="12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/>
      <c r="B4" s="11" t="s">
        <v>92</v>
      </c>
      <c r="C4" s="12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x14ac:dyDescent="0.3">
      <c r="A5" s="4"/>
      <c r="B5" s="11" t="s">
        <v>93</v>
      </c>
      <c r="C5" s="12"/>
      <c r="D5" s="5"/>
      <c r="E5" s="5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x14ac:dyDescent="0.3">
      <c r="A6" s="4"/>
      <c r="B6" s="11"/>
      <c r="C6" s="12"/>
      <c r="D6" s="5"/>
      <c r="E6" s="5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1" customHeight="1" x14ac:dyDescent="0.3">
      <c r="A7" s="4"/>
      <c r="B7" s="14" t="s">
        <v>94</v>
      </c>
      <c r="C7" s="14" t="s">
        <v>95</v>
      </c>
      <c r="D7" s="14" t="s">
        <v>96</v>
      </c>
      <c r="E7" s="5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1" customHeight="1" x14ac:dyDescent="0.3">
      <c r="A8" s="4"/>
      <c r="B8" s="22" t="s">
        <v>97</v>
      </c>
      <c r="C8" s="35"/>
      <c r="D8" s="21" t="b">
        <f>AND(5&gt;7,4&gt;2)</f>
        <v>0</v>
      </c>
      <c r="E8" s="5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1" customHeight="1" x14ac:dyDescent="0.3">
      <c r="A9" s="4"/>
      <c r="B9" s="22" t="s">
        <v>98</v>
      </c>
      <c r="C9" s="35"/>
      <c r="D9" s="21" t="b">
        <f>OR(5&gt;7,4&gt;2)</f>
        <v>1</v>
      </c>
      <c r="E9" s="5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3.1" customHeight="1" x14ac:dyDescent="0.3">
      <c r="A10" s="4"/>
      <c r="B10" s="22" t="s">
        <v>99</v>
      </c>
      <c r="C10" s="35"/>
      <c r="D10" s="21" t="b">
        <f>AND(5&lt;7,4&gt;2)</f>
        <v>1</v>
      </c>
      <c r="E10" s="5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1" customHeight="1" x14ac:dyDescent="0.3">
      <c r="A11" s="4"/>
      <c r="B11" s="22" t="s">
        <v>100</v>
      </c>
      <c r="C11" s="35"/>
      <c r="D11" s="21" t="b">
        <f>AND(5&lt;7,4&gt;2,3&lt;&gt;5)</f>
        <v>1</v>
      </c>
      <c r="E11" s="5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1" customHeight="1" x14ac:dyDescent="0.3">
      <c r="A12" s="4"/>
      <c r="B12" s="22" t="s">
        <v>101</v>
      </c>
      <c r="C12" s="35"/>
      <c r="D12" s="21" t="b">
        <f>OR(5&gt;7,4&lt;2,3&lt;&gt;3)</f>
        <v>0</v>
      </c>
      <c r="E12" s="5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1" customHeight="1" x14ac:dyDescent="0.3">
      <c r="A13" s="4"/>
      <c r="B13" s="22" t="s">
        <v>102</v>
      </c>
      <c r="C13" s="35"/>
      <c r="D13" s="21" t="b">
        <f>AND(7&gt;=7,8&lt;=8,6&gt;6)</f>
        <v>0</v>
      </c>
      <c r="E13" s="5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.1" customHeight="1" x14ac:dyDescent="0.3">
      <c r="A14" s="4"/>
      <c r="B14" s="22" t="s">
        <v>103</v>
      </c>
      <c r="C14" s="35"/>
      <c r="D14" s="21" t="b">
        <f>AND(7&gt;7,8&lt;8,6&gt;=6)</f>
        <v>0</v>
      </c>
      <c r="E14" s="5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.1" customHeight="1" x14ac:dyDescent="0.3">
      <c r="A15" s="4"/>
      <c r="B15" s="22" t="s">
        <v>104</v>
      </c>
      <c r="C15" s="35"/>
      <c r="D15" s="21" t="b">
        <f>OR(7&gt;7,8&lt;8,6&gt;=6)</f>
        <v>1</v>
      </c>
      <c r="E15" s="5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3">
      <c r="A16" s="7"/>
      <c r="B16" s="8"/>
      <c r="C16" s="9"/>
      <c r="D16" s="5"/>
      <c r="E16" s="3"/>
      <c r="F16" s="3"/>
      <c r="G16" s="3"/>
      <c r="H16" s="3"/>
      <c r="I16" s="3"/>
      <c r="J16" s="3"/>
      <c r="K16" s="3" t="s">
        <v>1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6" customFormat="1" ht="16.5" customHeight="1" x14ac:dyDescent="0.3">
      <c r="A17" s="7"/>
      <c r="B17" s="8"/>
      <c r="C17" s="9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x14ac:dyDescent="0.3">
      <c r="A18" s="4">
        <v>2.2000000000000002</v>
      </c>
      <c r="B18" s="11" t="s">
        <v>91</v>
      </c>
      <c r="G18" s="3"/>
      <c r="H18" s="3"/>
      <c r="I18" s="3"/>
      <c r="J18" s="3"/>
      <c r="K18" s="3" t="s"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x14ac:dyDescent="0.3">
      <c r="A19" s="4"/>
      <c r="B19" s="11" t="s">
        <v>92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x14ac:dyDescent="0.3">
      <c r="A20" s="4"/>
      <c r="B20" s="11" t="s">
        <v>93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x14ac:dyDescent="0.3">
      <c r="A21" s="4"/>
      <c r="B21" s="11" t="s">
        <v>179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.6" customHeight="1" x14ac:dyDescent="0.3">
      <c r="A22" s="4"/>
      <c r="B22" s="1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.1" customHeight="1" x14ac:dyDescent="0.3">
      <c r="A23" s="4"/>
      <c r="B23" s="14" t="s">
        <v>94</v>
      </c>
      <c r="C23" s="14" t="s">
        <v>95</v>
      </c>
      <c r="D23" s="14" t="s">
        <v>96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.1" customHeight="1" x14ac:dyDescent="0.3">
      <c r="A24" s="4"/>
      <c r="B24" s="18" t="s">
        <v>105</v>
      </c>
      <c r="C24" s="35"/>
      <c r="D24" s="21" t="b">
        <f>AND(5&gt;7,OR(4&gt;2,5&gt;7))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1" customHeight="1" x14ac:dyDescent="0.3">
      <c r="A25" s="4"/>
      <c r="B25" s="18" t="s">
        <v>106</v>
      </c>
      <c r="C25" s="35"/>
      <c r="D25" s="21" t="b">
        <f>OR(5&lt;7,AND(4&gt;2,6&lt;&gt;3))</f>
        <v>1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.1" customHeight="1" x14ac:dyDescent="0.3">
      <c r="A26" s="4"/>
      <c r="B26" s="18" t="s">
        <v>107</v>
      </c>
      <c r="C26" s="35"/>
      <c r="D26" s="21" t="b">
        <f>AND(OR(5&lt;7,4&gt;2),6=6)</f>
        <v>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1" customHeight="1" x14ac:dyDescent="0.3">
      <c r="A27" s="4"/>
      <c r="B27" s="18" t="s">
        <v>108</v>
      </c>
      <c r="C27" s="35"/>
      <c r="D27" s="21" t="b">
        <f>AND(5&lt;7,4&gt;2,OR(4&lt;&gt;4,3=5))</f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.1" customHeight="1" x14ac:dyDescent="0.3">
      <c r="A28" s="4"/>
      <c r="B28" s="18" t="s">
        <v>109</v>
      </c>
      <c r="C28" s="35"/>
      <c r="D28" s="21" t="b">
        <f>OR(5&gt;7,AND(4&lt;2,3&lt;&gt;3),8&gt;5)</f>
        <v>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.1" customHeight="1" x14ac:dyDescent="0.3">
      <c r="A29" s="4"/>
      <c r="B29" s="18" t="s">
        <v>110</v>
      </c>
      <c r="C29" s="35"/>
      <c r="D29" s="21" t="b">
        <f>AND(OR(7&gt;7,8&lt;9),OR(5=5,6&gt;6))</f>
        <v>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.1" customHeight="1" x14ac:dyDescent="0.3">
      <c r="A30" s="4"/>
      <c r="B30" s="18" t="s">
        <v>111</v>
      </c>
      <c r="C30" s="35"/>
      <c r="D30" s="21" t="b">
        <f>AND(7&gt;=7,OR(8&lt;8,AND(6&gt;=6,7&gt;3)))</f>
        <v>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.1" customHeight="1" x14ac:dyDescent="0.3">
      <c r="A31" s="4"/>
      <c r="B31" s="18" t="s">
        <v>112</v>
      </c>
      <c r="C31" s="35"/>
      <c r="D31" s="21" t="b">
        <f>OR(9=8,AND(8&lt;8,OR(6&gt;=6,7&gt;1)))</f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customHeight="1" x14ac:dyDescent="0.3">
      <c r="A32" s="4"/>
      <c r="B32" s="1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 x14ac:dyDescent="0.3">
      <c r="A33" s="4"/>
      <c r="C33" s="11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95" customHeight="1" x14ac:dyDescent="0.3">
      <c r="A34" s="4">
        <v>2.2999999999999998</v>
      </c>
      <c r="B34" s="11" t="s">
        <v>113</v>
      </c>
      <c r="C34" s="11"/>
      <c r="D34" s="11"/>
      <c r="E34" s="11"/>
      <c r="H34" s="3"/>
      <c r="I34" s="3"/>
      <c r="J34" s="3"/>
      <c r="K34" s="3" t="s">
        <v>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9.6" customHeight="1" x14ac:dyDescent="0.3">
      <c r="A35" s="4"/>
      <c r="B35" s="17"/>
      <c r="C35" s="11"/>
      <c r="D35" s="11"/>
      <c r="E35" s="1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.1" customHeight="1" x14ac:dyDescent="0.3">
      <c r="A36" s="4"/>
      <c r="B36" s="14" t="s">
        <v>114</v>
      </c>
      <c r="C36" s="14" t="s">
        <v>115</v>
      </c>
      <c r="D36" s="11"/>
      <c r="E36" s="1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2.1" customHeight="1" x14ac:dyDescent="0.3">
      <c r="A37" s="4"/>
      <c r="B37" s="23" t="s">
        <v>116</v>
      </c>
      <c r="C37" s="21" t="s">
        <v>117</v>
      </c>
      <c r="D37" s="11"/>
      <c r="E37" s="1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2.1" customHeight="1" x14ac:dyDescent="0.3">
      <c r="A38" s="4"/>
      <c r="B38" s="23" t="s">
        <v>118</v>
      </c>
      <c r="C38" s="21" t="s">
        <v>119</v>
      </c>
      <c r="D38" s="11"/>
      <c r="E38" s="1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2.1" customHeight="1" x14ac:dyDescent="0.3">
      <c r="A39" s="4"/>
      <c r="B39" s="23" t="s">
        <v>120</v>
      </c>
      <c r="C39" s="21" t="s">
        <v>117</v>
      </c>
      <c r="D39" s="11"/>
      <c r="E39" s="1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2.1" customHeight="1" x14ac:dyDescent="0.3">
      <c r="A40" s="4"/>
      <c r="B40" s="23" t="s">
        <v>121</v>
      </c>
      <c r="C40" s="21" t="s">
        <v>119</v>
      </c>
      <c r="D40" s="11"/>
      <c r="E40" s="1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2.1" customHeight="1" x14ac:dyDescent="0.3">
      <c r="A41" s="4"/>
      <c r="B41" s="23" t="s">
        <v>122</v>
      </c>
      <c r="C41" s="21" t="s">
        <v>119</v>
      </c>
      <c r="D41" s="11"/>
      <c r="E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2.1" customHeight="1" x14ac:dyDescent="0.25">
      <c r="A42" s="7"/>
      <c r="B42" s="23" t="s">
        <v>123</v>
      </c>
      <c r="C42" s="21" t="s">
        <v>117</v>
      </c>
      <c r="H42" s="3"/>
      <c r="I42" s="3"/>
      <c r="J42" s="3"/>
      <c r="K42" s="3" t="s">
        <v>1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2.1" customHeight="1" x14ac:dyDescent="0.3">
      <c r="A43" s="4"/>
      <c r="B43" s="23" t="s">
        <v>124</v>
      </c>
      <c r="C43" s="21" t="s">
        <v>119</v>
      </c>
      <c r="H43" s="3"/>
      <c r="I43" s="3"/>
      <c r="J43" s="3"/>
      <c r="K43" s="3" t="s"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2.1" customHeight="1" x14ac:dyDescent="0.25">
      <c r="A44" s="7"/>
      <c r="B44" s="23" t="s">
        <v>125</v>
      </c>
      <c r="C44" s="21" t="s">
        <v>117</v>
      </c>
      <c r="H44" s="3"/>
      <c r="I44" s="3"/>
      <c r="J44" s="3"/>
      <c r="K44" s="3" t="s">
        <v>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2.1" customHeight="1" x14ac:dyDescent="0.25">
      <c r="A45" s="7"/>
      <c r="B45" s="23" t="s">
        <v>126</v>
      </c>
      <c r="C45" s="21" t="s">
        <v>119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6" ht="15.95" customHeight="1" x14ac:dyDescent="0.2">
      <c r="A46" s="1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6" ht="9.75" customHeight="1" x14ac:dyDescent="0.25">
      <c r="A47" s="3"/>
      <c r="B47" s="3"/>
      <c r="C47" s="3"/>
      <c r="D47" s="3"/>
      <c r="E47" s="3"/>
      <c r="F47" s="3"/>
    </row>
    <row r="48" spans="1:26" ht="15.95" customHeight="1" x14ac:dyDescent="0.3">
      <c r="A48" s="4">
        <v>2.4</v>
      </c>
      <c r="B48" s="11" t="s">
        <v>127</v>
      </c>
      <c r="F48" s="3"/>
    </row>
    <row r="49" spans="1:11" ht="15.95" customHeight="1" x14ac:dyDescent="0.25">
      <c r="A49" s="7"/>
      <c r="B49" s="3"/>
    </row>
    <row r="50" spans="1:11" ht="24" customHeight="1" x14ac:dyDescent="0.25">
      <c r="A50" s="3"/>
      <c r="B50" s="14" t="s">
        <v>128</v>
      </c>
      <c r="C50" s="14" t="s">
        <v>129</v>
      </c>
      <c r="D50" s="14" t="s">
        <v>130</v>
      </c>
      <c r="E50" s="14" t="s">
        <v>131</v>
      </c>
      <c r="F50" s="14" t="s">
        <v>132</v>
      </c>
    </row>
    <row r="51" spans="1:11" ht="20.100000000000001" customHeight="1" x14ac:dyDescent="0.25">
      <c r="A51" s="3"/>
      <c r="B51" s="19" t="s">
        <v>133</v>
      </c>
      <c r="C51" s="19" t="s">
        <v>134</v>
      </c>
      <c r="D51" s="19" t="s">
        <v>135</v>
      </c>
      <c r="E51" s="24">
        <v>1200</v>
      </c>
      <c r="F51" s="21" t="b">
        <f t="shared" ref="F51:F70" si="0">AND(E51&lt;2000, OR(B51="אירופה", B51="אמריקה הצפונית"))</f>
        <v>1</v>
      </c>
    </row>
    <row r="52" spans="1:11" ht="20.100000000000001" customHeight="1" x14ac:dyDescent="0.25">
      <c r="A52" s="3"/>
      <c r="B52" s="19" t="s">
        <v>133</v>
      </c>
      <c r="C52" s="19" t="s">
        <v>134</v>
      </c>
      <c r="D52" s="19" t="s">
        <v>135</v>
      </c>
      <c r="E52" s="24">
        <v>2300</v>
      </c>
      <c r="F52" s="21" t="b">
        <f t="shared" si="0"/>
        <v>0</v>
      </c>
    </row>
    <row r="53" spans="1:11" ht="20.100000000000001" customHeight="1" x14ac:dyDescent="0.25">
      <c r="A53" s="3"/>
      <c r="B53" s="19" t="s">
        <v>136</v>
      </c>
      <c r="C53" s="19" t="s">
        <v>137</v>
      </c>
      <c r="D53" s="19" t="s">
        <v>138</v>
      </c>
      <c r="E53" s="24">
        <v>1700</v>
      </c>
      <c r="F53" s="21" t="b">
        <f t="shared" si="0"/>
        <v>1</v>
      </c>
    </row>
    <row r="54" spans="1:11" ht="20.100000000000001" customHeight="1" x14ac:dyDescent="0.25">
      <c r="A54" s="3"/>
      <c r="B54" s="19" t="s">
        <v>136</v>
      </c>
      <c r="C54" s="19" t="s">
        <v>139</v>
      </c>
      <c r="D54" s="19" t="s">
        <v>140</v>
      </c>
      <c r="E54" s="24">
        <v>2000</v>
      </c>
      <c r="F54" s="21" t="b">
        <f t="shared" si="0"/>
        <v>0</v>
      </c>
      <c r="G54" s="3"/>
    </row>
    <row r="55" spans="1:11" ht="20.100000000000001" customHeight="1" x14ac:dyDescent="0.2">
      <c r="B55" s="19" t="s">
        <v>141</v>
      </c>
      <c r="C55" s="19" t="s">
        <v>142</v>
      </c>
      <c r="D55" s="19" t="s">
        <v>143</v>
      </c>
      <c r="E55" s="24">
        <v>1000</v>
      </c>
      <c r="F55" s="21" t="b">
        <f t="shared" si="0"/>
        <v>0</v>
      </c>
    </row>
    <row r="56" spans="1:11" ht="20.100000000000001" customHeight="1" x14ac:dyDescent="0.2">
      <c r="B56" s="19" t="s">
        <v>144</v>
      </c>
      <c r="C56" s="19" t="s">
        <v>145</v>
      </c>
      <c r="D56" s="19" t="s">
        <v>146</v>
      </c>
      <c r="E56" s="24">
        <v>2500</v>
      </c>
      <c r="F56" s="21" t="b">
        <f t="shared" si="0"/>
        <v>0</v>
      </c>
    </row>
    <row r="57" spans="1:11" ht="20.100000000000001" customHeight="1" x14ac:dyDescent="0.2">
      <c r="B57" s="19" t="s">
        <v>144</v>
      </c>
      <c r="C57" s="19" t="s">
        <v>147</v>
      </c>
      <c r="D57" s="19" t="s">
        <v>148</v>
      </c>
      <c r="E57" s="24">
        <v>1400</v>
      </c>
      <c r="F57" s="21" t="b">
        <f t="shared" si="0"/>
        <v>0</v>
      </c>
    </row>
    <row r="58" spans="1:11" ht="20.100000000000001" customHeight="1" x14ac:dyDescent="0.25">
      <c r="B58" s="19" t="s">
        <v>136</v>
      </c>
      <c r="C58" s="19" t="s">
        <v>149</v>
      </c>
      <c r="D58" s="19" t="s">
        <v>150</v>
      </c>
      <c r="E58" s="24">
        <v>1600</v>
      </c>
      <c r="F58" s="21" t="b">
        <f t="shared" si="0"/>
        <v>1</v>
      </c>
      <c r="G58" s="3"/>
    </row>
    <row r="59" spans="1:11" ht="20.100000000000001" customHeight="1" x14ac:dyDescent="0.25">
      <c r="A59" s="3"/>
      <c r="B59" s="19" t="s">
        <v>144</v>
      </c>
      <c r="C59" s="19" t="s">
        <v>151</v>
      </c>
      <c r="D59" s="19" t="s">
        <v>152</v>
      </c>
      <c r="E59" s="24">
        <v>900</v>
      </c>
      <c r="F59" s="21" t="b">
        <f t="shared" si="0"/>
        <v>0</v>
      </c>
      <c r="G59" s="3"/>
      <c r="H59" s="3"/>
      <c r="I59" s="3"/>
      <c r="J59" s="3"/>
      <c r="K59" s="3"/>
    </row>
    <row r="60" spans="1:11" ht="20.100000000000001" customHeight="1" x14ac:dyDescent="0.25">
      <c r="A60" s="3"/>
      <c r="B60" s="19" t="s">
        <v>136</v>
      </c>
      <c r="C60" s="19" t="s">
        <v>139</v>
      </c>
      <c r="D60" s="19" t="s">
        <v>153</v>
      </c>
      <c r="E60" s="24">
        <v>2700</v>
      </c>
      <c r="F60" s="21" t="b">
        <f t="shared" si="0"/>
        <v>0</v>
      </c>
      <c r="G60" s="3"/>
      <c r="H60" s="3"/>
      <c r="I60" s="3"/>
      <c r="J60" s="3"/>
      <c r="K60" s="3"/>
    </row>
    <row r="61" spans="1:11" ht="20.100000000000001" customHeight="1" x14ac:dyDescent="0.25">
      <c r="A61" s="3"/>
      <c r="B61" s="19" t="s">
        <v>136</v>
      </c>
      <c r="C61" s="19" t="s">
        <v>154</v>
      </c>
      <c r="D61" s="19" t="s">
        <v>155</v>
      </c>
      <c r="E61" s="24">
        <v>1400</v>
      </c>
      <c r="F61" s="21" t="b">
        <f t="shared" si="0"/>
        <v>1</v>
      </c>
      <c r="G61" s="3"/>
      <c r="H61" s="3"/>
      <c r="I61" s="3"/>
    </row>
    <row r="62" spans="1:11" ht="20.100000000000001" customHeight="1" x14ac:dyDescent="0.25">
      <c r="A62" s="3"/>
      <c r="B62" s="19" t="s">
        <v>136</v>
      </c>
      <c r="C62" s="19" t="s">
        <v>156</v>
      </c>
      <c r="D62" s="19" t="s">
        <v>157</v>
      </c>
      <c r="E62" s="24">
        <v>1000</v>
      </c>
      <c r="F62" s="21" t="b">
        <f t="shared" si="0"/>
        <v>1</v>
      </c>
      <c r="G62" s="3"/>
      <c r="H62" s="3"/>
      <c r="I62" s="3"/>
    </row>
    <row r="63" spans="1:11" ht="20.100000000000001" customHeight="1" x14ac:dyDescent="0.25">
      <c r="A63" s="3"/>
      <c r="B63" s="19" t="s">
        <v>136</v>
      </c>
      <c r="C63" s="19" t="s">
        <v>158</v>
      </c>
      <c r="D63" s="19" t="s">
        <v>159</v>
      </c>
      <c r="E63" s="24">
        <v>1800</v>
      </c>
      <c r="F63" s="21" t="b">
        <f t="shared" si="0"/>
        <v>1</v>
      </c>
      <c r="G63" s="3"/>
      <c r="H63" s="3"/>
      <c r="I63" s="3"/>
    </row>
    <row r="64" spans="1:11" ht="20.100000000000001" customHeight="1" x14ac:dyDescent="0.25">
      <c r="A64" s="3"/>
      <c r="B64" s="19" t="s">
        <v>136</v>
      </c>
      <c r="C64" s="19" t="s">
        <v>158</v>
      </c>
      <c r="D64" s="19" t="s">
        <v>160</v>
      </c>
      <c r="E64" s="24">
        <v>2200</v>
      </c>
      <c r="F64" s="21" t="b">
        <f t="shared" si="0"/>
        <v>0</v>
      </c>
      <c r="G64" s="3"/>
      <c r="H64" s="3"/>
      <c r="I64" s="3"/>
    </row>
    <row r="65" spans="1:26" ht="20.100000000000001" customHeight="1" x14ac:dyDescent="0.25">
      <c r="A65" s="3"/>
      <c r="B65" s="19" t="s">
        <v>144</v>
      </c>
      <c r="C65" s="19" t="s">
        <v>161</v>
      </c>
      <c r="D65" s="19" t="s">
        <v>162</v>
      </c>
      <c r="E65" s="24">
        <v>500</v>
      </c>
      <c r="F65" s="21" t="b">
        <f t="shared" si="0"/>
        <v>0</v>
      </c>
      <c r="G65" s="3"/>
      <c r="H65" s="3"/>
      <c r="I65" s="3"/>
    </row>
    <row r="66" spans="1:26" ht="20.100000000000001" customHeight="1" x14ac:dyDescent="0.25">
      <c r="A66" s="3"/>
      <c r="B66" s="19" t="s">
        <v>163</v>
      </c>
      <c r="C66" s="19" t="s">
        <v>163</v>
      </c>
      <c r="D66" s="19" t="s">
        <v>164</v>
      </c>
      <c r="E66" s="24">
        <v>1800</v>
      </c>
      <c r="F66" s="21" t="b">
        <f t="shared" si="0"/>
        <v>0</v>
      </c>
      <c r="G66" s="3"/>
      <c r="H66" s="3"/>
      <c r="I66" s="3"/>
    </row>
    <row r="67" spans="1:26" ht="20.100000000000001" customHeight="1" x14ac:dyDescent="0.25">
      <c r="A67" s="3"/>
      <c r="B67" s="19" t="s">
        <v>133</v>
      </c>
      <c r="C67" s="19" t="s">
        <v>134</v>
      </c>
      <c r="D67" s="19" t="s">
        <v>165</v>
      </c>
      <c r="E67" s="24">
        <v>2700</v>
      </c>
      <c r="F67" s="21" t="b">
        <f t="shared" si="0"/>
        <v>0</v>
      </c>
      <c r="G67" s="3"/>
      <c r="H67" s="3"/>
      <c r="I67" s="3"/>
    </row>
    <row r="68" spans="1:26" ht="20.100000000000001" customHeight="1" x14ac:dyDescent="0.25">
      <c r="A68" s="3"/>
      <c r="B68" s="19" t="s">
        <v>144</v>
      </c>
      <c r="C68" s="19" t="s">
        <v>166</v>
      </c>
      <c r="D68" s="19" t="s">
        <v>167</v>
      </c>
      <c r="E68" s="24">
        <v>2500</v>
      </c>
      <c r="F68" s="21" t="b">
        <f t="shared" si="0"/>
        <v>0</v>
      </c>
      <c r="G68" s="3"/>
      <c r="H68" s="3"/>
      <c r="I68" s="3"/>
    </row>
    <row r="69" spans="1:26" ht="20.100000000000001" customHeight="1" x14ac:dyDescent="0.25">
      <c r="A69" s="3"/>
      <c r="B69" s="19" t="s">
        <v>144</v>
      </c>
      <c r="C69" s="19" t="s">
        <v>166</v>
      </c>
      <c r="D69" s="19" t="s">
        <v>167</v>
      </c>
      <c r="E69" s="24">
        <v>2200</v>
      </c>
      <c r="F69" s="21" t="b">
        <f t="shared" si="0"/>
        <v>0</v>
      </c>
      <c r="G69" s="3"/>
      <c r="H69" s="3"/>
      <c r="I69" s="3"/>
    </row>
    <row r="70" spans="1:26" ht="20.100000000000001" customHeight="1" x14ac:dyDescent="0.25">
      <c r="A70" s="3"/>
      <c r="B70" s="19" t="s">
        <v>163</v>
      </c>
      <c r="C70" s="19" t="s">
        <v>168</v>
      </c>
      <c r="D70" s="19" t="s">
        <v>169</v>
      </c>
      <c r="E70" s="24">
        <v>1000</v>
      </c>
      <c r="F70" s="21" t="b">
        <f t="shared" si="0"/>
        <v>0</v>
      </c>
      <c r="G70" s="3"/>
      <c r="H70" s="3"/>
      <c r="I70" s="3"/>
      <c r="J70" s="3"/>
      <c r="K70" s="3"/>
    </row>
    <row r="71" spans="1:26" ht="15.75" customHeight="1" x14ac:dyDescent="0.25">
      <c r="A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11" t="s">
        <v>170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11" t="s">
        <v>171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1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11" t="s">
        <v>172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11" t="s">
        <v>173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11" t="s">
        <v>174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1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11" t="s">
        <v>175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9.6" customHeight="1" thickBot="1" x14ac:dyDescent="0.3">
      <c r="A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8" t="s">
        <v>176</v>
      </c>
      <c r="C81" s="39"/>
      <c r="D81" s="39"/>
      <c r="E81" s="40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6" ht="15.75" customHeight="1" x14ac:dyDescent="0.25">
      <c r="A82" s="3"/>
      <c r="B82" s="41"/>
      <c r="C82" s="42"/>
      <c r="D82" s="42"/>
      <c r="E82" s="4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6" ht="15.75" customHeight="1" x14ac:dyDescent="0.25">
      <c r="A83" s="3"/>
      <c r="B83" s="41"/>
      <c r="C83" s="42"/>
      <c r="D83" s="42"/>
      <c r="E83" s="4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6" ht="15.75" customHeight="1" thickBot="1" x14ac:dyDescent="0.3">
      <c r="A84" s="3"/>
      <c r="B84" s="44"/>
      <c r="C84" s="45"/>
      <c r="D84" s="45"/>
      <c r="E84" s="46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G1011" s="3"/>
      <c r="H1011" s="3"/>
      <c r="I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</sheetData>
  <mergeCells count="2">
    <mergeCell ref="A1:H1"/>
    <mergeCell ref="B81:E84"/>
  </mergeCells>
  <conditionalFormatting sqref="B51 B53 B55 B58 B60">
    <cfRule type="containsText" dxfId="3" priority="1" operator="containsText" text="FALSE">
      <formula>NOT(ISERROR(SEARCH(("FALSE"),(B51))))</formula>
    </cfRule>
  </conditionalFormatting>
  <conditionalFormatting sqref="B52 B54 B56:B57 B59:B62">
    <cfRule type="containsText" dxfId="2" priority="2" operator="containsText" text="TRUE">
      <formula>NOT(ISERROR(SEARCH(("TRUE"),(B52))))</formula>
    </cfRule>
  </conditionalFormatting>
  <conditionalFormatting sqref="B65:B67 B69">
    <cfRule type="containsText" dxfId="1" priority="3" operator="containsText" text="TRUE">
      <formula>NOT(ISERROR(SEARCH(("TRUE"),(B65))))</formula>
    </cfRule>
  </conditionalFormatting>
  <conditionalFormatting sqref="B68 B70">
    <cfRule type="containsText" dxfId="0" priority="4" operator="containsText" text="FALSE">
      <formula>NOT(ISERROR(SEARCH(("FALSE"),(B68))))</formula>
    </cfRule>
  </conditionalFormatting>
  <dataValidations count="1">
    <dataValidation type="list" allowBlank="1" showErrorMessage="1" sqref="C37:C45" xr:uid="{AD743B5C-86E1-5847-B26C-F55CA245F715}">
      <formula1>"נכון,לא נכון"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1 - לוגיקה</vt:lpstr>
      <vt:lpstr>תרגיל 2 - פונקציות לוגיות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2023-06-21T11:18:27Z</dcterms:modified>
</cp:coreProperties>
</file>