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oleObject" PartName="/xl/embeddings/oleObject1.bin"/>
  <Override ContentType="application/vnd.openxmlformats-officedocument.oleObject" PartName="/xl/embeddings/oleObject2.bin"/>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תרגיל  1" sheetId="1" r:id="rId4"/>
    <sheet state="visible" name="תרגיל 2" sheetId="2" r:id="rId5"/>
  </sheets>
  <definedNames/>
  <calcPr/>
  <extLst>
    <ext uri="GoogleSheetsCustomDataVersion2">
      <go:sheetsCustomData xmlns:go="http://customooxmlschemas.google.com/" r:id="rId6" roundtripDataChecksum="4/vO0NzEajS0pWF0Ryi7+mJA+DCEvmt5iLqz2b5iuUc="/>
    </ext>
  </extLst>
</workbook>
</file>

<file path=xl/sharedStrings.xml><?xml version="1.0" encoding="utf-8"?>
<sst xmlns="http://schemas.openxmlformats.org/spreadsheetml/2006/main" count="31" uniqueCount="28">
  <si>
    <t xml:space="preserve">1. מתאמים
</t>
  </si>
  <si>
    <t>מנתח נתונים בחן באמצעות מתאם פירסון את הקשר בין חמישה משתנים שאסף לבין מספר הפריצות בשכונה שבה הוא גר במשך עשר השנים האחרונות:</t>
  </si>
  <si>
    <t>שנה</t>
  </si>
  <si>
    <t>מספר שוטרים בשכונה</t>
  </si>
  <si>
    <t>מספר ניידות בשכונה</t>
  </si>
  <si>
    <t>מספר תושבים בשכונה</t>
  </si>
  <si>
    <t>מספר ילדים בשכונה</t>
  </si>
  <si>
    <t>הכנסה ממוצעת בש"ח למשפחה בשכונה</t>
  </si>
  <si>
    <t>מספר גנבות</t>
  </si>
  <si>
    <t>מתאם פירסון</t>
  </si>
  <si>
    <t>1.1.1</t>
  </si>
  <si>
    <t>האם המשתנה "מספר השוטרים בשכונה" מסביר את המשתנה המוסבר "מספר גנבות בשכונה"? אם כן, יש לתאר מהו הקשר שבין שני המשתנים לפי מתאם פירסון</t>
  </si>
  <si>
    <t>1.1.2</t>
  </si>
  <si>
    <t>האם המשתנה "מספר הילדים בשכונה" מסביר את המשתנה המוסבר "מספר גנבות בשכונה"? אם כן, יש לתאר מהו הקשר שבין שני המשתנים לפי מתאם פירסון</t>
  </si>
  <si>
    <t>1.1.3</t>
  </si>
  <si>
    <t>מבין המשתנים שמנתח הנתונים חקר ועל פי מתאם פירסון, איזה משתנה מסביר הכי טוב את המשתנה המוסבר?</t>
  </si>
  <si>
    <t>1.1.4</t>
  </si>
  <si>
    <t>אילו עוד משתנים מסבירים לדעתך היה כדאי להוסיף לטבלת המחקר כדי לבחון את הקשר שלהם למשתנה המוסבר?  יש להסביר מדוע לדעתך עשוי להיות קשר בין משתנים אלה לבין מספר הגנבות בשכונה</t>
  </si>
  <si>
    <t xml:space="preserve">2. מתאמים
</t>
  </si>
  <si>
    <t xml:space="preserve">מנתח נתונים מעוניין לחקור מה משפיע על מספר הנוסעים לחו"ל ולשם כך אסף ארבעה משתנים מסבירים: </t>
  </si>
  <si>
    <t>חודש בשנת 2022</t>
  </si>
  <si>
    <t>מספר ימים בחודש</t>
  </si>
  <si>
    <t xml:space="preserve">מספר טונות גלידה שנמכרה בחודש </t>
  </si>
  <si>
    <t>אחוז הנחה ממוצע במבצעי חבילות הטיסה לחו"ל</t>
  </si>
  <si>
    <t>מספר נוסעים לחו"ל באלפים</t>
  </si>
  <si>
    <t>על פי מתאם פירסון, לאיזה משתנה מבין המשתנים המסבירים ישנו הקשר החזק ביותר למשתנה המוסבר?</t>
  </si>
  <si>
    <t>האם לדעתך המשתנה המסביר שהוא בעל הקשר החזק ביותר לפי פירסון למשתנה המוסבר אכן מסביר את המשתנה המוסבר?</t>
  </si>
  <si>
    <t>אילו עוד משתנים מסבירים כדאי לדעתך להוסיף לטבלת המחקר כדי לבחון את הקשר שלהם למשתנה המוסבר?  יש להסביר מדוע לדעתך עשוי להיות קשר בין משתנים אלה לבין מספר הנוסעים לחו"ל</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</si>
</sst>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_ ;\-#,##0.0\ "/>
    <numFmt numFmtId="165" formatCode="#,##0_ ;\-#,##0\ "/>
    <numFmt numFmtId="166" formatCode="#,##0.00_ ;\-#,##0.00\ "/>
  </numFmts>
  <fonts count="7">
    <font>
      <sz val="11.0"/>
      <color theme="1"/>
      <name val="Arial"/>
      <scheme val="minor"/>
    </font>
    <font>
      <b/>
      <sz val="16.0"/>
      <color theme="1"/>
      <name val="Arial"/>
    </font>
    <font>
      <sz val="11.0"/>
      <color theme="1"/>
      <name val="Arial"/>
    </font>
    <font>
      <b/>
      <sz val="12.0"/>
      <color theme="1"/>
      <name val="Arial"/>
    </font>
    <font>
      <b/>
      <sz val="11.0"/>
      <color theme="1"/>
      <name val="Arial"/>
    </font>
    <font>
      <sz val="16.0"/>
      <color theme="1"/>
      <name val="Arial"/>
    </font>
    <font/>
  </fonts>
  <fills count="4">
    <fill>
      <patternFill patternType="none"/>
    </fill>
    <fill>
      <patternFill patternType="lightGray"/>
    </fill>
    <fill>
      <patternFill patternType="solid">
        <fgColor rgb="FF00B0F0"/>
        <bgColor rgb="FF00B0F0"/>
      </patternFill>
    </fill>
    <fill>
      <patternFill patternType="solid">
        <fgColor rgb="FFE7E6E6"/>
        <bgColor rgb="FFE7E6E6"/>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Alignment="1" applyFont="1">
      <alignment horizontal="right" readingOrder="2" shrinkToFit="0" vertical="top" wrapText="1"/>
    </xf>
    <xf borderId="0" fillId="0" fontId="2" numFmtId="0" xfId="0" applyAlignment="1" applyFont="1">
      <alignment horizontal="right" readingOrder="2"/>
    </xf>
    <xf borderId="0" fillId="0" fontId="3" numFmtId="0" xfId="0" applyAlignment="1" applyFont="1">
      <alignment horizontal="center" readingOrder="2" shrinkToFit="0" vertical="center" wrapText="1"/>
    </xf>
    <xf borderId="0" fillId="0" fontId="2" numFmtId="0" xfId="0" applyAlignment="1" applyFont="1">
      <alignment horizontal="right" readingOrder="2" vertical="top"/>
    </xf>
    <xf borderId="0" fillId="0" fontId="2" numFmtId="0" xfId="0" applyAlignment="1" applyFont="1">
      <alignment horizontal="right" readingOrder="2" shrinkToFit="0" vertical="top" wrapText="1"/>
    </xf>
    <xf borderId="0" fillId="0" fontId="4" numFmtId="0" xfId="0" applyAlignment="1" applyFont="1">
      <alignment horizontal="right" readingOrder="2" vertical="top"/>
    </xf>
    <xf borderId="0" fillId="0" fontId="2" numFmtId="0" xfId="0" applyAlignment="1" applyFont="1">
      <alignment horizontal="right" readingOrder="2" vertical="top"/>
    </xf>
    <xf borderId="1" fillId="2" fontId="2" numFmtId="0" xfId="0" applyAlignment="1" applyBorder="1" applyFill="1" applyFont="1">
      <alignment horizontal="center" readingOrder="2" shrinkToFit="0" vertical="center" wrapText="1"/>
    </xf>
    <xf borderId="1" fillId="2" fontId="2" numFmtId="0" xfId="0" applyAlignment="1" applyBorder="1" applyFont="1">
      <alignment horizontal="center" readingOrder="2" shrinkToFit="0" vertical="center" wrapText="1"/>
    </xf>
    <xf borderId="0" fillId="0" fontId="5" numFmtId="0" xfId="0" applyAlignment="1" applyFont="1">
      <alignment horizontal="right" readingOrder="2" shrinkToFit="0" vertical="top" wrapText="1"/>
    </xf>
    <xf borderId="1" fillId="0" fontId="2" numFmtId="0" xfId="0" applyAlignment="1" applyBorder="1" applyFont="1">
      <alignment horizontal="center" readingOrder="2" shrinkToFit="0" vertical="top" wrapText="1"/>
    </xf>
    <xf borderId="1" fillId="0" fontId="2" numFmtId="1" xfId="0" applyAlignment="1" applyBorder="1" applyFont="1" applyNumberFormat="1">
      <alignment horizontal="center" readingOrder="2" shrinkToFit="0" vertical="top" wrapText="1"/>
    </xf>
    <xf borderId="1" fillId="0" fontId="2" numFmtId="164" xfId="0" applyAlignment="1" applyBorder="1" applyFont="1" applyNumberFormat="1">
      <alignment horizontal="center" shrinkToFit="0" vertical="top" wrapText="1"/>
    </xf>
    <xf borderId="1" fillId="0" fontId="2" numFmtId="164" xfId="0" applyAlignment="1" applyBorder="1" applyFont="1" applyNumberFormat="1">
      <alignment horizontal="center" readingOrder="2" shrinkToFit="0" vertical="top" wrapText="1"/>
    </xf>
    <xf borderId="0" fillId="0" fontId="2" numFmtId="164" xfId="0" applyAlignment="1" applyFont="1" applyNumberFormat="1">
      <alignment horizontal="center" readingOrder="2" shrinkToFit="0" vertical="top" wrapText="1"/>
    </xf>
    <xf borderId="0" fillId="0" fontId="2" numFmtId="0" xfId="0" applyAlignment="1" applyFont="1">
      <alignment horizontal="center" readingOrder="2" shrinkToFit="0" vertical="top" wrapText="1"/>
    </xf>
    <xf borderId="0" fillId="0" fontId="2" numFmtId="165" xfId="0" applyAlignment="1" applyFont="1" applyNumberFormat="1">
      <alignment horizontal="center" readingOrder="2" shrinkToFit="0" vertical="top" wrapText="1"/>
    </xf>
    <xf borderId="0" fillId="0" fontId="2" numFmtId="165" xfId="0" applyAlignment="1" applyFont="1" applyNumberFormat="1">
      <alignment horizontal="center" shrinkToFit="0" wrapText="1"/>
    </xf>
    <xf borderId="0" fillId="0" fontId="3" numFmtId="0" xfId="0" applyAlignment="1" applyFont="1">
      <alignment horizontal="right" readingOrder="2"/>
    </xf>
    <xf borderId="0" fillId="0" fontId="2" numFmtId="0" xfId="0" applyAlignment="1" applyFont="1">
      <alignment horizontal="right" readingOrder="2"/>
    </xf>
    <xf borderId="2" fillId="3" fontId="2" numFmtId="0" xfId="0" applyAlignment="1" applyBorder="1" applyFill="1" applyFont="1">
      <alignment horizontal="right" shrinkToFit="0" vertical="top" wrapText="1"/>
    </xf>
    <xf borderId="3" fillId="0" fontId="6" numFmtId="0" xfId="0" applyBorder="1" applyFont="1"/>
    <xf borderId="4" fillId="0" fontId="6" numFmtId="0" xfId="0" applyBorder="1" applyFont="1"/>
    <xf borderId="5" fillId="0" fontId="6" numFmtId="0" xfId="0" applyBorder="1" applyFont="1"/>
    <xf borderId="6" fillId="0" fontId="6" numFmtId="0" xfId="0" applyBorder="1" applyFont="1"/>
    <xf borderId="7" fillId="0" fontId="6" numFmtId="0" xfId="0" applyBorder="1" applyFont="1"/>
    <xf borderId="8" fillId="0" fontId="6" numFmtId="0" xfId="0" applyBorder="1" applyFont="1"/>
    <xf borderId="9" fillId="0" fontId="6" numFmtId="0" xfId="0" applyBorder="1" applyFont="1"/>
    <xf borderId="1" fillId="0" fontId="2" numFmtId="165" xfId="0" applyAlignment="1" applyBorder="1" applyFont="1" applyNumberFormat="1">
      <alignment horizontal="center" readingOrder="2" shrinkToFit="0" vertical="top" wrapText="1"/>
    </xf>
    <xf borderId="0" fillId="0" fontId="2" numFmtId="164" xfId="0" applyAlignment="1" applyFont="1" applyNumberFormat="1">
      <alignment horizontal="center" shrinkToFit="0" vertical="top" wrapText="1"/>
    </xf>
    <xf borderId="0" fillId="0" fontId="2" numFmtId="166" xfId="0" applyAlignment="1" applyFont="1" applyNumberFormat="1">
      <alignment horizontal="center" readingOrder="2" shrinkToFit="0" vertical="top" wrapText="1"/>
    </xf>
    <xf borderId="2" fillId="3" fontId="2" numFmtId="0" xfId="0" applyAlignment="1" applyBorder="1" applyFont="1">
      <alignment horizontal="right" readingOrder="0" shrinkToFit="0" vertical="top" wrapText="1"/>
    </xf>
  </cellXfs>
  <cellStyles count="1">
    <cellStyle xfId="0" name="Normal" builtinId="0"/>
  </cellStyles>
  <dxfs count="1">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676275</xdr:colOff>
      <xdr:row>0</xdr:row>
      <xdr:rowOff>0</xdr:rowOff>
    </xdr:from>
    <xdr:ext cx="9029700" cy="1076325"/>
    <xdr:sp>
      <xdr:nvSpPr>
        <xdr:cNvPr id="3" name="Shape 3"/>
        <xdr:cNvSpPr/>
      </xdr:nvSpPr>
      <xdr:spPr>
        <a:xfrm>
          <a:off x="0" y="3277600"/>
          <a:ext cx="10692000" cy="864300"/>
        </a:xfrm>
        <a:prstGeom prst="roundRect">
          <a:avLst>
            <a:gd fmla="val 16667" name="adj"/>
          </a:avLst>
        </a:prstGeom>
        <a:noFill/>
        <a:ln cap="flat" cmpd="sng" w="38100">
          <a:solidFill>
            <a:srgbClr val="0070C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1" algn="r">
            <a:spcBef>
              <a:spcPts val="0"/>
            </a:spcBef>
            <a:spcAft>
              <a:spcPts val="0"/>
            </a:spcAft>
            <a:buNone/>
          </a:pPr>
          <a:r>
            <a:rPr b="1" lang="en-US" sz="1100">
              <a:latin typeface="Calibri"/>
              <a:ea typeface="Calibri"/>
              <a:cs typeface="Calibri"/>
              <a:sym typeface="Calibri"/>
            </a:rPr>
            <a:t>תזכורת:</a:t>
          </a:r>
          <a:endParaRPr sz="1400"/>
        </a:p>
        <a:p>
          <a:pPr indent="0" lvl="0" marL="0" rtl="1" algn="r">
            <a:spcBef>
              <a:spcPts val="0"/>
            </a:spcBef>
            <a:spcAft>
              <a:spcPts val="0"/>
            </a:spcAft>
            <a:buNone/>
          </a:pPr>
          <a:r>
            <a:rPr b="1" lang="en-US" sz="1100">
              <a:latin typeface="Calibri"/>
              <a:ea typeface="Calibri"/>
              <a:cs typeface="Calibri"/>
              <a:sym typeface="Calibri"/>
            </a:rPr>
            <a:t>הטווח של מתאם פירסון הוא בין 1- ל-1.</a:t>
          </a:r>
          <a:endParaRPr sz="1400"/>
        </a:p>
        <a:p>
          <a:pPr indent="0" lvl="0" marL="0" rtl="1" algn="r">
            <a:spcBef>
              <a:spcPts val="0"/>
            </a:spcBef>
            <a:spcAft>
              <a:spcPts val="0"/>
            </a:spcAft>
            <a:buNone/>
          </a:pPr>
          <a:r>
            <a:rPr b="1" lang="en-US" sz="1100">
              <a:latin typeface="Calibri"/>
              <a:ea typeface="Calibri"/>
              <a:cs typeface="Calibri"/>
              <a:sym typeface="Calibri"/>
            </a:rPr>
            <a:t>מתאם חיובי מבטא קשר חיובי. כלומר עלייה או ירידה במשתנה אחד גורמת לעלייה או לירידה במשתנה אחר בהתאמה.</a:t>
          </a:r>
          <a:endParaRPr sz="1400"/>
        </a:p>
        <a:p>
          <a:pPr indent="0" lvl="0" marL="0" rtl="1" algn="r">
            <a:spcBef>
              <a:spcPts val="0"/>
            </a:spcBef>
            <a:spcAft>
              <a:spcPts val="0"/>
            </a:spcAft>
            <a:buNone/>
          </a:pPr>
          <a:r>
            <a:rPr b="1" lang="en-US" sz="1100">
              <a:latin typeface="Calibri"/>
              <a:ea typeface="Calibri"/>
              <a:cs typeface="Calibri"/>
              <a:sym typeface="Calibri"/>
            </a:rPr>
            <a:t>מתאם שלילי מבטא קשר שלילי. כלומר עלייה או ירידה במשתנה אחד גורמת לירידה או לעלייה במשתנה אחר בהתאמה. </a:t>
          </a:r>
          <a:endParaRPr sz="1100"/>
        </a:p>
        <a:p>
          <a:pPr indent="0" lvl="0" marL="0" rtl="1" algn="r">
            <a:spcBef>
              <a:spcPts val="0"/>
            </a:spcBef>
            <a:spcAft>
              <a:spcPts val="0"/>
            </a:spcAft>
            <a:buNone/>
          </a:pPr>
          <a:r>
            <a:t/>
          </a:r>
          <a:endParaRPr sz="1100"/>
        </a:p>
        <a:p>
          <a:pPr indent="0" lvl="0" marL="0" rtl="0" algn="l">
            <a:spcBef>
              <a:spcPts val="0"/>
            </a:spcBef>
            <a:spcAft>
              <a:spcPts val="0"/>
            </a:spcAft>
            <a:buNone/>
          </a:pPr>
          <a:r>
            <a:t/>
          </a:r>
          <a:endParaRPr sz="1100"/>
        </a:p>
        <a:p>
          <a:pPr indent="0" lvl="0" marL="0" rtl="0" algn="l">
            <a:spcBef>
              <a:spcPts val="0"/>
            </a:spcBef>
            <a:spcAft>
              <a:spcPts val="0"/>
            </a:spcAft>
            <a:buNone/>
          </a:pPr>
          <a:r>
            <a:t/>
          </a:r>
          <a:endParaRPr b="1" sz="11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609600</xdr:colOff>
      <xdr:row>0</xdr:row>
      <xdr:rowOff>47625</xdr:rowOff>
    </xdr:from>
    <xdr:ext cx="8420100" cy="1000125"/>
    <xdr:sp>
      <xdr:nvSpPr>
        <xdr:cNvPr id="4" name="Shape 4"/>
        <xdr:cNvSpPr/>
      </xdr:nvSpPr>
      <xdr:spPr>
        <a:xfrm>
          <a:off x="0" y="3418050"/>
          <a:ext cx="10692000" cy="723900"/>
        </a:xfrm>
        <a:prstGeom prst="roundRect">
          <a:avLst>
            <a:gd fmla="val 16667" name="adj"/>
          </a:avLst>
        </a:prstGeom>
        <a:noFill/>
        <a:ln cap="flat" cmpd="sng" w="38100">
          <a:solidFill>
            <a:srgbClr val="0070C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1" algn="r">
            <a:spcBef>
              <a:spcPts val="0"/>
            </a:spcBef>
            <a:spcAft>
              <a:spcPts val="0"/>
            </a:spcAft>
            <a:buNone/>
          </a:pPr>
          <a:r>
            <a:rPr b="1" lang="en-US" sz="1100">
              <a:latin typeface="Calibri"/>
              <a:ea typeface="Calibri"/>
              <a:cs typeface="Calibri"/>
              <a:sym typeface="Calibri"/>
            </a:rPr>
            <a:t>תזכורת:</a:t>
          </a:r>
          <a:endParaRPr sz="1400"/>
        </a:p>
        <a:p>
          <a:pPr indent="0" lvl="0" marL="0" rtl="1" algn="r">
            <a:spcBef>
              <a:spcPts val="0"/>
            </a:spcBef>
            <a:spcAft>
              <a:spcPts val="0"/>
            </a:spcAft>
            <a:buNone/>
          </a:pPr>
          <a:r>
            <a:rPr b="1" lang="en-US" sz="1100">
              <a:latin typeface="Calibri"/>
              <a:ea typeface="Calibri"/>
              <a:cs typeface="Calibri"/>
              <a:sym typeface="Calibri"/>
            </a:rPr>
            <a:t>הטווח של מתאם פירסון הוא בין 1- ל-1.</a:t>
          </a:r>
          <a:endParaRPr sz="1400"/>
        </a:p>
        <a:p>
          <a:pPr indent="0" lvl="0" marL="0" rtl="1" algn="r">
            <a:spcBef>
              <a:spcPts val="0"/>
            </a:spcBef>
            <a:spcAft>
              <a:spcPts val="0"/>
            </a:spcAft>
            <a:buNone/>
          </a:pPr>
          <a:r>
            <a:rPr b="1" lang="en-US" sz="1100">
              <a:latin typeface="Calibri"/>
              <a:ea typeface="Calibri"/>
              <a:cs typeface="Calibri"/>
              <a:sym typeface="Calibri"/>
            </a:rPr>
            <a:t>מתאם חיובי מבטא קשר חיובי. כלומר עלייה או ירידה במשתנה אחד גורמת לעלייה או לירידה במשתנה אחר בהתאמה.</a:t>
          </a:r>
          <a:endParaRPr sz="1400"/>
        </a:p>
        <a:p>
          <a:pPr indent="0" lvl="0" marL="0" rtl="1" algn="r">
            <a:spcBef>
              <a:spcPts val="0"/>
            </a:spcBef>
            <a:spcAft>
              <a:spcPts val="0"/>
            </a:spcAft>
            <a:buNone/>
          </a:pPr>
          <a:r>
            <a:rPr b="1" lang="en-US" sz="1100">
              <a:latin typeface="Calibri"/>
              <a:ea typeface="Calibri"/>
              <a:cs typeface="Calibri"/>
              <a:sym typeface="Calibri"/>
            </a:rPr>
            <a:t>מתאם שלילי מבטא קשר שלילי. כלומר עלייה או ירידה במשתנה אחד גורמת לירידה או לעלייה במשתנה אחר בהתאמה. </a:t>
          </a:r>
          <a:endParaRPr sz="1100"/>
        </a:p>
        <a:p>
          <a:pPr indent="0" lvl="0" marL="0" rtl="1" algn="r">
            <a:spcBef>
              <a:spcPts val="0"/>
            </a:spcBef>
            <a:spcAft>
              <a:spcPts val="0"/>
            </a:spcAft>
            <a:buNone/>
          </a:pPr>
          <a:r>
            <a:t/>
          </a:r>
          <a:endParaRPr sz="1100"/>
        </a:p>
        <a:p>
          <a:pPr indent="0" lvl="0" marL="0" rtl="0" algn="l">
            <a:spcBef>
              <a:spcPts val="0"/>
            </a:spcBef>
            <a:spcAft>
              <a:spcPts val="0"/>
            </a:spcAft>
            <a:buNone/>
          </a:pPr>
          <a:r>
            <a:t/>
          </a:r>
          <a:endParaRPr sz="1100"/>
        </a:p>
        <a:p>
          <a:pPr indent="0" lvl="0" marL="0" rtl="0" algn="l">
            <a:spcBef>
              <a:spcPts val="0"/>
            </a:spcBef>
            <a:spcAft>
              <a:spcPts val="0"/>
            </a:spcAft>
            <a:buNone/>
          </a:pPr>
          <a:r>
            <a:t/>
          </a:r>
          <a:endParaRPr b="1" sz="1100">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4.88"/>
    <col customWidth="1" min="2" max="2" width="13.88"/>
    <col customWidth="1" min="3" max="3" width="21.88"/>
    <col customWidth="1" min="4" max="4" width="25.13"/>
    <col customWidth="1" min="5" max="6" width="21.13"/>
    <col customWidth="1" min="7" max="7" width="18.88"/>
    <col customWidth="1" min="8" max="8" width="13.25"/>
    <col customWidth="1" min="9" max="26" width="8.63"/>
  </cols>
  <sheetData>
    <row r="1" ht="87.0" customHeight="1">
      <c r="A1" s="1" t="s">
        <v>0</v>
      </c>
      <c r="J1" s="2"/>
      <c r="K1" s="2"/>
      <c r="L1" s="2"/>
      <c r="M1" s="2"/>
      <c r="N1" s="2"/>
      <c r="O1" s="2"/>
      <c r="P1" s="2"/>
      <c r="Q1" s="2"/>
      <c r="R1" s="2"/>
      <c r="S1" s="2"/>
      <c r="T1" s="2"/>
      <c r="U1" s="2"/>
      <c r="V1" s="2"/>
      <c r="W1" s="2"/>
      <c r="X1" s="2"/>
      <c r="Y1" s="2"/>
      <c r="Z1" s="2"/>
    </row>
    <row r="2" ht="13.5" customHeight="1">
      <c r="A2" s="3">
        <v>1.1</v>
      </c>
      <c r="B2" s="4" t="s">
        <v>1</v>
      </c>
      <c r="C2" s="5"/>
      <c r="D2" s="5"/>
      <c r="E2" s="5"/>
      <c r="F2" s="5"/>
      <c r="G2" s="5"/>
      <c r="H2" s="6"/>
      <c r="I2" s="6"/>
      <c r="J2" s="2"/>
      <c r="K2" s="2"/>
      <c r="L2" s="2"/>
      <c r="M2" s="2"/>
      <c r="N2" s="2"/>
      <c r="O2" s="2"/>
      <c r="P2" s="2"/>
      <c r="Q2" s="2"/>
      <c r="R2" s="2"/>
      <c r="S2" s="2"/>
      <c r="T2" s="2"/>
      <c r="U2" s="2"/>
      <c r="V2" s="2"/>
      <c r="W2" s="2"/>
      <c r="X2" s="2"/>
      <c r="Y2" s="2"/>
      <c r="Z2" s="2"/>
    </row>
    <row r="3" ht="13.5" customHeight="1">
      <c r="A3" s="3"/>
      <c r="B3" s="7"/>
      <c r="C3" s="5"/>
      <c r="D3" s="5"/>
      <c r="E3" s="5"/>
      <c r="F3" s="5"/>
      <c r="G3" s="5"/>
      <c r="H3" s="6"/>
      <c r="I3" s="6"/>
      <c r="J3" s="2"/>
      <c r="K3" s="2"/>
      <c r="L3" s="2"/>
      <c r="M3" s="2"/>
      <c r="N3" s="2"/>
      <c r="O3" s="2"/>
      <c r="P3" s="2"/>
      <c r="Q3" s="2"/>
      <c r="R3" s="2"/>
      <c r="S3" s="2"/>
      <c r="T3" s="2"/>
      <c r="U3" s="2"/>
      <c r="V3" s="2"/>
      <c r="W3" s="2"/>
      <c r="X3" s="2"/>
      <c r="Y3" s="2"/>
      <c r="Z3" s="2"/>
    </row>
    <row r="4" ht="13.5" customHeight="1">
      <c r="A4" s="1"/>
      <c r="B4" s="8" t="s">
        <v>2</v>
      </c>
      <c r="C4" s="9" t="s">
        <v>3</v>
      </c>
      <c r="D4" s="8" t="s">
        <v>4</v>
      </c>
      <c r="E4" s="9" t="s">
        <v>5</v>
      </c>
      <c r="F4" s="9" t="s">
        <v>6</v>
      </c>
      <c r="G4" s="8" t="s">
        <v>7</v>
      </c>
      <c r="H4" s="9" t="s">
        <v>8</v>
      </c>
      <c r="I4" s="10"/>
      <c r="J4" s="2"/>
      <c r="K4" s="2"/>
      <c r="L4" s="2"/>
      <c r="M4" s="2"/>
      <c r="N4" s="2"/>
      <c r="O4" s="2"/>
      <c r="P4" s="2"/>
      <c r="Q4" s="2"/>
      <c r="R4" s="2"/>
      <c r="S4" s="2"/>
      <c r="T4" s="2"/>
      <c r="U4" s="2"/>
      <c r="V4" s="2"/>
      <c r="W4" s="2"/>
      <c r="X4" s="2"/>
      <c r="Y4" s="2"/>
      <c r="Z4" s="2"/>
    </row>
    <row r="5" ht="13.5" customHeight="1">
      <c r="A5" s="1"/>
      <c r="B5" s="11">
        <v>2013.0</v>
      </c>
      <c r="C5" s="11">
        <v>6.0</v>
      </c>
      <c r="D5" s="11">
        <v>4.0</v>
      </c>
      <c r="E5" s="11">
        <v>1000.0</v>
      </c>
      <c r="F5" s="11">
        <v>250.0</v>
      </c>
      <c r="G5" s="12">
        <f>H5*10500/(H5*0.9)</f>
        <v>11666.66667</v>
      </c>
      <c r="H5" s="11">
        <v>100.0</v>
      </c>
      <c r="I5" s="10"/>
      <c r="J5" s="2"/>
      <c r="K5" s="2"/>
      <c r="L5" s="2"/>
      <c r="M5" s="2"/>
      <c r="N5" s="2"/>
      <c r="O5" s="2"/>
      <c r="P5" s="2"/>
      <c r="Q5" s="2"/>
      <c r="R5" s="2"/>
      <c r="S5" s="2"/>
      <c r="T5" s="2"/>
      <c r="U5" s="2"/>
      <c r="V5" s="2"/>
      <c r="W5" s="2"/>
      <c r="X5" s="2"/>
      <c r="Y5" s="2"/>
      <c r="Z5" s="2"/>
    </row>
    <row r="6" ht="13.5" customHeight="1">
      <c r="A6" s="1"/>
      <c r="B6" s="11">
        <v>2014.0</v>
      </c>
      <c r="C6" s="11">
        <v>5.0</v>
      </c>
      <c r="D6" s="11">
        <v>3.0</v>
      </c>
      <c r="E6" s="11">
        <v>1500.0</v>
      </c>
      <c r="F6" s="11">
        <v>320.0</v>
      </c>
      <c r="G6" s="12">
        <f>H6*10500/(H6*0.85)</f>
        <v>12352.94118</v>
      </c>
      <c r="H6" s="11">
        <v>120.0</v>
      </c>
      <c r="I6" s="10"/>
      <c r="J6" s="2"/>
      <c r="K6" s="2"/>
      <c r="L6" s="2"/>
      <c r="M6" s="2"/>
      <c r="N6" s="2"/>
      <c r="O6" s="2"/>
      <c r="P6" s="2"/>
      <c r="Q6" s="2"/>
      <c r="R6" s="2"/>
      <c r="S6" s="2"/>
      <c r="T6" s="2"/>
      <c r="U6" s="2"/>
      <c r="V6" s="2"/>
      <c r="W6" s="2"/>
      <c r="X6" s="2"/>
      <c r="Y6" s="2"/>
      <c r="Z6" s="2"/>
    </row>
    <row r="7" ht="13.5" customHeight="1">
      <c r="A7" s="1"/>
      <c r="B7" s="11">
        <v>2015.0</v>
      </c>
      <c r="C7" s="11">
        <v>8.0</v>
      </c>
      <c r="D7" s="11">
        <v>7.0</v>
      </c>
      <c r="E7" s="11">
        <v>1250.0</v>
      </c>
      <c r="F7" s="11">
        <v>270.0</v>
      </c>
      <c r="G7" s="12">
        <f>H7*10500/(H7*0.92)</f>
        <v>11413.04348</v>
      </c>
      <c r="H7" s="11">
        <v>80.0</v>
      </c>
      <c r="I7" s="10"/>
      <c r="J7" s="2"/>
      <c r="K7" s="2"/>
      <c r="L7" s="2"/>
      <c r="M7" s="2"/>
      <c r="N7" s="2"/>
      <c r="O7" s="2"/>
      <c r="P7" s="2"/>
      <c r="Q7" s="2"/>
      <c r="R7" s="2"/>
      <c r="S7" s="2"/>
      <c r="T7" s="2"/>
      <c r="U7" s="2"/>
      <c r="V7" s="2"/>
      <c r="W7" s="2"/>
      <c r="X7" s="2"/>
      <c r="Y7" s="2"/>
      <c r="Z7" s="2"/>
    </row>
    <row r="8" ht="13.5" customHeight="1">
      <c r="A8" s="1"/>
      <c r="B8" s="11">
        <v>2016.0</v>
      </c>
      <c r="C8" s="11">
        <v>7.0</v>
      </c>
      <c r="D8" s="11">
        <v>6.0</v>
      </c>
      <c r="E8" s="11">
        <v>1100.0</v>
      </c>
      <c r="F8" s="11">
        <v>250.0</v>
      </c>
      <c r="G8" s="12">
        <f>H8*10500/(H8*0.98)</f>
        <v>10714.28571</v>
      </c>
      <c r="H8" s="11">
        <v>75.0</v>
      </c>
      <c r="I8" s="10"/>
      <c r="J8" s="2"/>
      <c r="K8" s="2"/>
      <c r="L8" s="2"/>
      <c r="M8" s="2"/>
      <c r="N8" s="2"/>
      <c r="O8" s="2"/>
      <c r="P8" s="2"/>
      <c r="Q8" s="2"/>
      <c r="R8" s="2"/>
      <c r="S8" s="2"/>
      <c r="T8" s="2"/>
      <c r="U8" s="2"/>
      <c r="V8" s="2"/>
      <c r="W8" s="2"/>
      <c r="X8" s="2"/>
      <c r="Y8" s="2"/>
      <c r="Z8" s="2"/>
    </row>
    <row r="9" ht="13.5" customHeight="1">
      <c r="A9" s="1"/>
      <c r="B9" s="11">
        <v>2017.0</v>
      </c>
      <c r="C9" s="11">
        <v>6.0</v>
      </c>
      <c r="D9" s="11">
        <v>5.0</v>
      </c>
      <c r="E9" s="11">
        <v>1050.0</v>
      </c>
      <c r="F9" s="11">
        <v>210.0</v>
      </c>
      <c r="G9" s="12">
        <f>H9*10500/(H9*0.78)</f>
        <v>13461.53846</v>
      </c>
      <c r="H9" s="11">
        <v>153.0</v>
      </c>
      <c r="I9" s="10"/>
      <c r="J9" s="2"/>
      <c r="K9" s="2"/>
      <c r="L9" s="2"/>
      <c r="M9" s="2"/>
      <c r="N9" s="2"/>
      <c r="O9" s="2"/>
      <c r="P9" s="2"/>
      <c r="Q9" s="2"/>
      <c r="R9" s="2"/>
      <c r="S9" s="2"/>
      <c r="T9" s="2"/>
      <c r="U9" s="2"/>
      <c r="V9" s="2"/>
      <c r="W9" s="2"/>
      <c r="X9" s="2"/>
      <c r="Y9" s="2"/>
      <c r="Z9" s="2"/>
    </row>
    <row r="10" ht="13.5" customHeight="1">
      <c r="A10" s="1"/>
      <c r="B10" s="11">
        <v>2018.0</v>
      </c>
      <c r="C10" s="11">
        <v>8.0</v>
      </c>
      <c r="D10" s="11">
        <v>8.0</v>
      </c>
      <c r="E10" s="11">
        <v>1020.0</v>
      </c>
      <c r="F10" s="11">
        <v>190.0</v>
      </c>
      <c r="G10" s="12">
        <f>H10*10500/(H10*0.88)</f>
        <v>11931.81818</v>
      </c>
      <c r="H10" s="11">
        <v>117.0</v>
      </c>
      <c r="I10" s="10"/>
      <c r="J10" s="2"/>
      <c r="K10" s="2"/>
      <c r="L10" s="2"/>
      <c r="M10" s="2"/>
      <c r="N10" s="2"/>
      <c r="O10" s="2"/>
      <c r="P10" s="2"/>
      <c r="Q10" s="2"/>
      <c r="R10" s="2"/>
      <c r="S10" s="2"/>
      <c r="T10" s="2"/>
      <c r="U10" s="2"/>
      <c r="V10" s="2"/>
      <c r="W10" s="2"/>
      <c r="X10" s="2"/>
      <c r="Y10" s="2"/>
      <c r="Z10" s="2"/>
    </row>
    <row r="11" ht="13.5" customHeight="1">
      <c r="A11" s="1"/>
      <c r="B11" s="11">
        <v>2019.0</v>
      </c>
      <c r="C11" s="11">
        <v>9.0</v>
      </c>
      <c r="D11" s="11">
        <v>6.0</v>
      </c>
      <c r="E11" s="11">
        <v>950.0</v>
      </c>
      <c r="F11" s="11">
        <v>185.0</v>
      </c>
      <c r="G11" s="12">
        <f>H11*10500/(H11*0.97)</f>
        <v>10824.74227</v>
      </c>
      <c r="H11" s="11">
        <v>109.0</v>
      </c>
      <c r="I11" s="10"/>
      <c r="J11" s="2"/>
      <c r="K11" s="2"/>
      <c r="L11" s="2"/>
      <c r="M11" s="2"/>
      <c r="N11" s="2"/>
      <c r="O11" s="2"/>
      <c r="P11" s="2"/>
      <c r="Q11" s="2"/>
      <c r="R11" s="2"/>
      <c r="S11" s="2"/>
      <c r="T11" s="2"/>
      <c r="U11" s="2"/>
      <c r="V11" s="2"/>
      <c r="W11" s="2"/>
      <c r="X11" s="2"/>
      <c r="Y11" s="2"/>
      <c r="Z11" s="2"/>
    </row>
    <row r="12" ht="13.5" customHeight="1">
      <c r="A12" s="1"/>
      <c r="B12" s="11">
        <v>2020.0</v>
      </c>
      <c r="C12" s="11">
        <v>9.0</v>
      </c>
      <c r="D12" s="11">
        <v>7.0</v>
      </c>
      <c r="E12" s="11">
        <v>870.0</v>
      </c>
      <c r="F12" s="11">
        <v>177.0</v>
      </c>
      <c r="G12" s="12">
        <f>H12*10500/(H12*0.89)</f>
        <v>11797.75281</v>
      </c>
      <c r="H12" s="11">
        <v>101.0</v>
      </c>
      <c r="I12" s="10"/>
      <c r="J12" s="2"/>
      <c r="K12" s="2"/>
      <c r="L12" s="2"/>
      <c r="M12" s="2"/>
      <c r="N12" s="2"/>
      <c r="O12" s="2"/>
      <c r="P12" s="2"/>
      <c r="Q12" s="2"/>
      <c r="R12" s="2"/>
      <c r="S12" s="2"/>
      <c r="T12" s="2"/>
      <c r="U12" s="2"/>
      <c r="V12" s="2"/>
      <c r="W12" s="2"/>
      <c r="X12" s="2"/>
      <c r="Y12" s="2"/>
      <c r="Z12" s="2"/>
    </row>
    <row r="13" ht="13.5" customHeight="1">
      <c r="A13" s="1"/>
      <c r="B13" s="11">
        <v>2021.0</v>
      </c>
      <c r="C13" s="11">
        <v>10.0</v>
      </c>
      <c r="D13" s="11">
        <v>6.0</v>
      </c>
      <c r="E13" s="11">
        <v>830.0</v>
      </c>
      <c r="F13" s="11">
        <v>160.0</v>
      </c>
      <c r="G13" s="12">
        <f>H13*10500/(H13*0.83)</f>
        <v>12650.60241</v>
      </c>
      <c r="H13" s="11">
        <v>87.0</v>
      </c>
      <c r="I13" s="10"/>
      <c r="J13" s="2"/>
      <c r="K13" s="2"/>
      <c r="L13" s="2"/>
      <c r="M13" s="2"/>
      <c r="N13" s="2"/>
      <c r="O13" s="2"/>
      <c r="P13" s="2"/>
      <c r="Q13" s="2"/>
      <c r="R13" s="2"/>
      <c r="S13" s="2"/>
      <c r="T13" s="2"/>
      <c r="U13" s="2"/>
      <c r="V13" s="2"/>
      <c r="W13" s="2"/>
      <c r="X13" s="2"/>
      <c r="Y13" s="2"/>
      <c r="Z13" s="2"/>
    </row>
    <row r="14" ht="13.5" customHeight="1">
      <c r="A14" s="1"/>
      <c r="B14" s="11">
        <v>2022.0</v>
      </c>
      <c r="C14" s="11">
        <v>10.0</v>
      </c>
      <c r="D14" s="11">
        <v>6.0</v>
      </c>
      <c r="E14" s="11">
        <v>770.0</v>
      </c>
      <c r="F14" s="11">
        <v>145.0</v>
      </c>
      <c r="G14" s="12">
        <f>H14*10500/(H14*0.92)</f>
        <v>11413.04348</v>
      </c>
      <c r="H14" s="11">
        <v>92.0</v>
      </c>
      <c r="I14" s="10"/>
      <c r="J14" s="2"/>
      <c r="K14" s="2"/>
      <c r="L14" s="2"/>
      <c r="M14" s="2"/>
      <c r="N14" s="2"/>
      <c r="O14" s="2"/>
      <c r="P14" s="2"/>
      <c r="Q14" s="2"/>
      <c r="R14" s="2"/>
      <c r="S14" s="2"/>
      <c r="T14" s="2"/>
      <c r="U14" s="2"/>
      <c r="V14" s="2"/>
      <c r="W14" s="2"/>
      <c r="X14" s="2"/>
      <c r="Y14" s="2"/>
      <c r="Z14" s="2"/>
    </row>
    <row r="15" ht="13.5" customHeight="1">
      <c r="A15" s="1"/>
      <c r="B15" s="11" t="s">
        <v>9</v>
      </c>
      <c r="C15" s="13"/>
      <c r="D15" s="13"/>
      <c r="E15" s="13"/>
      <c r="F15" s="13"/>
      <c r="G15" s="14"/>
      <c r="H15" s="15"/>
      <c r="I15" s="10"/>
      <c r="J15" s="2"/>
      <c r="K15" s="2"/>
      <c r="L15" s="2"/>
      <c r="M15" s="2"/>
      <c r="N15" s="2"/>
      <c r="O15" s="2"/>
      <c r="P15" s="2"/>
      <c r="Q15" s="2"/>
      <c r="R15" s="2"/>
      <c r="S15" s="2"/>
      <c r="T15" s="2"/>
      <c r="U15" s="2"/>
      <c r="V15" s="2"/>
      <c r="W15" s="2"/>
      <c r="X15" s="2"/>
      <c r="Y15" s="2"/>
      <c r="Z15" s="2"/>
    </row>
    <row r="16" ht="13.5" customHeight="1">
      <c r="A16" s="1"/>
      <c r="B16" s="16"/>
      <c r="C16" s="17"/>
      <c r="D16" s="17"/>
      <c r="E16" s="17"/>
      <c r="F16" s="17"/>
      <c r="G16" s="18"/>
      <c r="H16" s="18"/>
      <c r="I16" s="10"/>
      <c r="J16" s="2"/>
      <c r="K16" s="2"/>
      <c r="L16" s="2"/>
      <c r="M16" s="2"/>
      <c r="N16" s="2"/>
      <c r="O16" s="2"/>
      <c r="P16" s="2"/>
      <c r="Q16" s="2"/>
      <c r="R16" s="2"/>
      <c r="S16" s="2"/>
      <c r="T16" s="2"/>
      <c r="U16" s="2"/>
      <c r="V16" s="2"/>
      <c r="W16" s="2"/>
      <c r="X16" s="2"/>
      <c r="Y16" s="2"/>
      <c r="Z16" s="2"/>
    </row>
    <row r="17" ht="13.5" customHeight="1">
      <c r="A17" s="19" t="s">
        <v>10</v>
      </c>
      <c r="B17" s="20" t="s">
        <v>11</v>
      </c>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1"/>
      <c r="C18" s="22"/>
      <c r="D18" s="22"/>
      <c r="E18" s="22"/>
      <c r="F18" s="22"/>
      <c r="G18" s="22"/>
      <c r="H18" s="22"/>
      <c r="I18" s="22"/>
      <c r="J18" s="23"/>
      <c r="K18" s="2"/>
      <c r="L18" s="2"/>
      <c r="M18" s="2"/>
      <c r="N18" s="2"/>
      <c r="O18" s="2"/>
      <c r="P18" s="2"/>
      <c r="Q18" s="2"/>
      <c r="R18" s="2"/>
      <c r="S18" s="2"/>
      <c r="T18" s="2"/>
      <c r="U18" s="2"/>
      <c r="V18" s="2"/>
      <c r="W18" s="2"/>
      <c r="X18" s="2"/>
      <c r="Y18" s="2"/>
      <c r="Z18" s="2"/>
    </row>
    <row r="19" ht="13.5" customHeight="1">
      <c r="A19" s="2"/>
      <c r="B19" s="24"/>
      <c r="J19" s="25"/>
      <c r="K19" s="2"/>
      <c r="L19" s="2"/>
      <c r="M19" s="2"/>
      <c r="N19" s="2"/>
      <c r="O19" s="2"/>
      <c r="P19" s="2"/>
      <c r="Q19" s="2"/>
      <c r="R19" s="2"/>
      <c r="S19" s="2"/>
      <c r="T19" s="2"/>
      <c r="U19" s="2"/>
      <c r="V19" s="2"/>
      <c r="W19" s="2"/>
      <c r="X19" s="2"/>
      <c r="Y19" s="2"/>
      <c r="Z19" s="2"/>
    </row>
    <row r="20" ht="13.5" customHeight="1">
      <c r="A20" s="2"/>
      <c r="B20" s="24"/>
      <c r="J20" s="25"/>
      <c r="K20" s="2"/>
      <c r="L20" s="2"/>
      <c r="M20" s="2"/>
      <c r="N20" s="2"/>
      <c r="O20" s="2"/>
      <c r="P20" s="2"/>
      <c r="Q20" s="2"/>
      <c r="R20" s="2"/>
      <c r="S20" s="2"/>
      <c r="T20" s="2"/>
      <c r="U20" s="2"/>
      <c r="V20" s="2"/>
      <c r="W20" s="2"/>
      <c r="X20" s="2"/>
      <c r="Y20" s="2"/>
      <c r="Z20" s="2"/>
    </row>
    <row r="21" ht="13.5" customHeight="1">
      <c r="A21" s="19"/>
      <c r="B21" s="26"/>
      <c r="C21" s="27"/>
      <c r="D21" s="27"/>
      <c r="E21" s="27"/>
      <c r="F21" s="27"/>
      <c r="G21" s="27"/>
      <c r="H21" s="27"/>
      <c r="I21" s="27"/>
      <c r="J21" s="28"/>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9" t="s">
        <v>12</v>
      </c>
      <c r="B24" s="20" t="s">
        <v>13</v>
      </c>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1"/>
      <c r="C25" s="22"/>
      <c r="D25" s="22"/>
      <c r="E25" s="22"/>
      <c r="F25" s="22"/>
      <c r="G25" s="22"/>
      <c r="H25" s="22"/>
      <c r="I25" s="22"/>
      <c r="J25" s="23"/>
      <c r="K25" s="2"/>
      <c r="L25" s="2"/>
      <c r="M25" s="2"/>
      <c r="N25" s="2"/>
      <c r="O25" s="2"/>
      <c r="P25" s="2"/>
      <c r="Q25" s="2"/>
      <c r="R25" s="2"/>
      <c r="S25" s="2"/>
      <c r="T25" s="2"/>
      <c r="U25" s="2"/>
      <c r="V25" s="2"/>
      <c r="W25" s="2"/>
      <c r="X25" s="2"/>
      <c r="Y25" s="2"/>
      <c r="Z25" s="2"/>
    </row>
    <row r="26" ht="13.5" customHeight="1">
      <c r="A26" s="2"/>
      <c r="B26" s="24"/>
      <c r="J26" s="25"/>
      <c r="K26" s="2"/>
      <c r="L26" s="2"/>
      <c r="M26" s="2"/>
      <c r="N26" s="2"/>
      <c r="O26" s="2"/>
      <c r="P26" s="2"/>
      <c r="Q26" s="2"/>
      <c r="R26" s="2"/>
      <c r="S26" s="2"/>
      <c r="T26" s="2"/>
      <c r="U26" s="2"/>
      <c r="V26" s="2"/>
      <c r="W26" s="2"/>
      <c r="X26" s="2"/>
      <c r="Y26" s="2"/>
      <c r="Z26" s="2"/>
    </row>
    <row r="27" ht="13.5" customHeight="1">
      <c r="A27" s="2"/>
      <c r="B27" s="24"/>
      <c r="J27" s="25"/>
      <c r="K27" s="2"/>
      <c r="L27" s="2"/>
      <c r="M27" s="2"/>
      <c r="N27" s="2"/>
      <c r="O27" s="2"/>
      <c r="P27" s="2"/>
      <c r="Q27" s="2"/>
      <c r="R27" s="2"/>
      <c r="S27" s="2"/>
      <c r="T27" s="2"/>
      <c r="U27" s="2"/>
      <c r="V27" s="2"/>
      <c r="W27" s="2"/>
      <c r="X27" s="2"/>
      <c r="Y27" s="2"/>
      <c r="Z27" s="2"/>
    </row>
    <row r="28" ht="13.5" customHeight="1">
      <c r="A28" s="2"/>
      <c r="B28" s="26"/>
      <c r="C28" s="27"/>
      <c r="D28" s="27"/>
      <c r="E28" s="27"/>
      <c r="F28" s="27"/>
      <c r="G28" s="27"/>
      <c r="H28" s="27"/>
      <c r="I28" s="27"/>
      <c r="J28" s="28"/>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9" t="s">
        <v>14</v>
      </c>
      <c r="B31" s="2" t="s">
        <v>15</v>
      </c>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1"/>
      <c r="C32" s="22"/>
      <c r="D32" s="22"/>
      <c r="E32" s="22"/>
      <c r="F32" s="22"/>
      <c r="G32" s="22"/>
      <c r="H32" s="22"/>
      <c r="I32" s="22"/>
      <c r="J32" s="23"/>
      <c r="K32" s="2"/>
      <c r="L32" s="2"/>
      <c r="M32" s="2"/>
      <c r="N32" s="2"/>
      <c r="O32" s="2"/>
      <c r="P32" s="2"/>
      <c r="Q32" s="2"/>
      <c r="R32" s="2"/>
      <c r="S32" s="2"/>
      <c r="T32" s="2"/>
      <c r="U32" s="2"/>
      <c r="V32" s="2"/>
      <c r="W32" s="2"/>
      <c r="X32" s="2"/>
      <c r="Y32" s="2"/>
      <c r="Z32" s="2"/>
    </row>
    <row r="33" ht="13.5" customHeight="1">
      <c r="A33" s="2"/>
      <c r="B33" s="24"/>
      <c r="J33" s="25"/>
      <c r="K33" s="2"/>
      <c r="L33" s="2"/>
      <c r="M33" s="2"/>
      <c r="N33" s="2"/>
      <c r="O33" s="2"/>
      <c r="P33" s="2"/>
      <c r="Q33" s="2"/>
      <c r="R33" s="2"/>
      <c r="S33" s="2"/>
      <c r="T33" s="2"/>
      <c r="U33" s="2"/>
      <c r="V33" s="2"/>
      <c r="W33" s="2"/>
      <c r="X33" s="2"/>
      <c r="Y33" s="2"/>
      <c r="Z33" s="2"/>
    </row>
    <row r="34" ht="13.5" customHeight="1">
      <c r="A34" s="2"/>
      <c r="B34" s="24"/>
      <c r="J34" s="25"/>
      <c r="K34" s="2"/>
      <c r="L34" s="2"/>
      <c r="M34" s="2"/>
      <c r="N34" s="2"/>
      <c r="O34" s="2"/>
      <c r="P34" s="2"/>
      <c r="Q34" s="2"/>
      <c r="R34" s="2"/>
      <c r="S34" s="2"/>
      <c r="T34" s="2"/>
      <c r="U34" s="2"/>
      <c r="V34" s="2"/>
      <c r="W34" s="2"/>
      <c r="X34" s="2"/>
      <c r="Y34" s="2"/>
      <c r="Z34" s="2"/>
    </row>
    <row r="35" ht="13.5" customHeight="1">
      <c r="A35" s="2"/>
      <c r="B35" s="26"/>
      <c r="C35" s="27"/>
      <c r="D35" s="27"/>
      <c r="E35" s="27"/>
      <c r="F35" s="27"/>
      <c r="G35" s="27"/>
      <c r="H35" s="27"/>
      <c r="I35" s="27"/>
      <c r="J35" s="28"/>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9" t="s">
        <v>16</v>
      </c>
      <c r="B38" s="20" t="s">
        <v>17</v>
      </c>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1"/>
      <c r="C39" s="22"/>
      <c r="D39" s="22"/>
      <c r="E39" s="22"/>
      <c r="F39" s="22"/>
      <c r="G39" s="22"/>
      <c r="H39" s="22"/>
      <c r="I39" s="22"/>
      <c r="J39" s="23"/>
      <c r="K39" s="2"/>
      <c r="L39" s="2"/>
      <c r="M39" s="2"/>
      <c r="N39" s="2"/>
      <c r="O39" s="2"/>
      <c r="P39" s="2"/>
      <c r="Q39" s="2"/>
      <c r="R39" s="2"/>
      <c r="S39" s="2"/>
      <c r="T39" s="2"/>
      <c r="U39" s="2"/>
      <c r="V39" s="2"/>
      <c r="W39" s="2"/>
      <c r="X39" s="2"/>
      <c r="Y39" s="2"/>
      <c r="Z39" s="2"/>
    </row>
    <row r="40" ht="13.5" customHeight="1">
      <c r="A40" s="2"/>
      <c r="B40" s="24"/>
      <c r="J40" s="25"/>
      <c r="K40" s="2"/>
      <c r="L40" s="2"/>
      <c r="M40" s="2"/>
      <c r="N40" s="2"/>
      <c r="O40" s="2"/>
      <c r="P40" s="2"/>
      <c r="Q40" s="2"/>
      <c r="R40" s="2"/>
      <c r="S40" s="2"/>
      <c r="T40" s="2"/>
      <c r="U40" s="2"/>
      <c r="V40" s="2"/>
      <c r="W40" s="2"/>
      <c r="X40" s="2"/>
      <c r="Y40" s="2"/>
      <c r="Z40" s="2"/>
    </row>
    <row r="41" ht="13.5" customHeight="1">
      <c r="A41" s="2"/>
      <c r="B41" s="24"/>
      <c r="J41" s="25"/>
      <c r="K41" s="2"/>
      <c r="L41" s="2"/>
      <c r="M41" s="2"/>
      <c r="N41" s="2"/>
      <c r="O41" s="2"/>
      <c r="P41" s="2"/>
      <c r="Q41" s="2"/>
      <c r="R41" s="2"/>
      <c r="S41" s="2"/>
      <c r="T41" s="2"/>
      <c r="U41" s="2"/>
      <c r="V41" s="2"/>
      <c r="W41" s="2"/>
      <c r="X41" s="2"/>
      <c r="Y41" s="2"/>
      <c r="Z41" s="2"/>
    </row>
    <row r="42" ht="13.5" customHeight="1">
      <c r="A42" s="2"/>
      <c r="B42" s="24"/>
      <c r="J42" s="25"/>
      <c r="K42" s="2"/>
      <c r="L42" s="2"/>
      <c r="M42" s="2"/>
      <c r="N42" s="2"/>
      <c r="O42" s="2"/>
      <c r="P42" s="2"/>
      <c r="Q42" s="2"/>
      <c r="R42" s="2"/>
      <c r="S42" s="2"/>
      <c r="T42" s="2"/>
      <c r="U42" s="2"/>
      <c r="V42" s="2"/>
      <c r="W42" s="2"/>
      <c r="X42" s="2"/>
      <c r="Y42" s="2"/>
      <c r="Z42" s="2"/>
    </row>
    <row r="43" ht="13.5" customHeight="1">
      <c r="A43" s="2"/>
      <c r="B43" s="24"/>
      <c r="J43" s="25"/>
      <c r="K43" s="2"/>
      <c r="L43" s="2"/>
      <c r="M43" s="2"/>
      <c r="N43" s="2"/>
      <c r="O43" s="2"/>
      <c r="P43" s="2"/>
      <c r="Q43" s="2"/>
      <c r="R43" s="2"/>
      <c r="S43" s="2"/>
      <c r="T43" s="2"/>
      <c r="U43" s="2"/>
      <c r="V43" s="2"/>
      <c r="W43" s="2"/>
      <c r="X43" s="2"/>
      <c r="Y43" s="2"/>
      <c r="Z43" s="2"/>
    </row>
    <row r="44" ht="13.5" customHeight="1">
      <c r="A44" s="2"/>
      <c r="B44" s="26"/>
      <c r="C44" s="27"/>
      <c r="D44" s="27"/>
      <c r="E44" s="27"/>
      <c r="F44" s="27"/>
      <c r="G44" s="27"/>
      <c r="H44" s="27"/>
      <c r="I44" s="27"/>
      <c r="J44" s="28"/>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1:I1"/>
    <mergeCell ref="B18:J21"/>
    <mergeCell ref="B25:J28"/>
    <mergeCell ref="B32:J35"/>
    <mergeCell ref="B39:J44"/>
  </mergeCells>
  <conditionalFormatting sqref="C15">
    <cfRule type="cellIs" dxfId="0" priority="1" operator="equal">
      <formula>PEARSON(C5:C14,H5:H14)</formula>
    </cfRule>
  </conditionalFormatting>
  <conditionalFormatting sqref="D15">
    <cfRule type="cellIs" dxfId="0" priority="2" operator="equal">
      <formula>PEARSON(D5:D14,H5:H14)</formula>
    </cfRule>
  </conditionalFormatting>
  <conditionalFormatting sqref="E15">
    <cfRule type="cellIs" dxfId="0" priority="3" operator="equal">
      <formula>PEARSON(E5:E14,H5:H14)</formula>
    </cfRule>
  </conditionalFormatting>
  <conditionalFormatting sqref="F15">
    <cfRule type="cellIs" dxfId="0" priority="4" operator="equal">
      <formula>PEARSON(F5:F14,H5:H14)</formula>
    </cfRule>
  </conditionalFormatting>
  <conditionalFormatting sqref="G15:H15">
    <cfRule type="cellIs" dxfId="0" priority="5" operator="equal">
      <formula>PEARSON(G5:G14,H5:H14)</formula>
    </cfRule>
  </conditionalFormatting>
  <printOptions/>
  <pageMargins bottom="0.75" footer="0.0" header="0.0" left="0.7" right="0.7" top="0.75"/>
  <pageSetup orientation="portrait"/>
  <drawing r:id="rId1"/>
  <legacyDrawing r:id="rId2"/>
  <oleObjects>
    <oleObject progId="PBrush" shapeId="1025" r:id="rId3"/>
  </oleObjec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pane ySplit="1.0" topLeftCell="A2" activePane="bottomLeft" state="frozen"/>
      <selection activeCell="B3" sqref="B3" pane="bottomLeft"/>
    </sheetView>
  </sheetViews>
  <sheetFormatPr customHeight="1" defaultColWidth="12.63" defaultRowHeight="15.0"/>
  <cols>
    <col customWidth="1" min="1" max="1" width="4.88"/>
    <col customWidth="1" min="2" max="2" width="13.88"/>
    <col customWidth="1" min="3" max="3" width="21.88"/>
    <col customWidth="1" min="4" max="4" width="25.13"/>
    <col customWidth="1" min="5" max="6" width="21.13"/>
    <col customWidth="1" min="7" max="7" width="18.88"/>
    <col customWidth="1" min="8" max="8" width="13.25"/>
    <col customWidth="1" min="9" max="26" width="8.63"/>
  </cols>
  <sheetData>
    <row r="1" ht="87.0" customHeight="1">
      <c r="A1" s="1" t="s">
        <v>18</v>
      </c>
      <c r="J1" s="2"/>
      <c r="K1" s="2"/>
      <c r="L1" s="2"/>
      <c r="M1" s="2"/>
      <c r="N1" s="2"/>
      <c r="O1" s="2"/>
      <c r="P1" s="2"/>
      <c r="Q1" s="2"/>
      <c r="R1" s="2"/>
      <c r="S1" s="2"/>
      <c r="T1" s="2"/>
      <c r="U1" s="2"/>
      <c r="V1" s="2"/>
      <c r="W1" s="2"/>
      <c r="X1" s="2"/>
      <c r="Y1" s="2"/>
      <c r="Z1" s="2"/>
    </row>
    <row r="2" ht="13.5" customHeight="1">
      <c r="A2" s="3"/>
      <c r="B2" s="4" t="s">
        <v>19</v>
      </c>
      <c r="C2" s="5"/>
      <c r="D2" s="5"/>
      <c r="E2" s="5"/>
      <c r="F2" s="5"/>
      <c r="G2" s="5"/>
      <c r="H2" s="6"/>
      <c r="I2" s="6"/>
      <c r="J2" s="2"/>
      <c r="K2" s="2"/>
      <c r="L2" s="2"/>
      <c r="M2" s="2"/>
      <c r="N2" s="2"/>
      <c r="O2" s="2"/>
      <c r="P2" s="2"/>
      <c r="Q2" s="2"/>
      <c r="R2" s="2"/>
      <c r="S2" s="2"/>
      <c r="T2" s="2"/>
      <c r="U2" s="2"/>
      <c r="V2" s="2"/>
      <c r="W2" s="2"/>
      <c r="X2" s="2"/>
      <c r="Y2" s="2"/>
      <c r="Z2" s="2"/>
    </row>
    <row r="3" ht="13.5" customHeight="1">
      <c r="A3" s="3"/>
      <c r="B3" s="7"/>
      <c r="C3" s="5"/>
      <c r="D3" s="5"/>
      <c r="E3" s="5"/>
      <c r="F3" s="5"/>
      <c r="G3" s="5"/>
      <c r="H3" s="6"/>
      <c r="I3" s="6"/>
      <c r="J3" s="2"/>
      <c r="K3" s="2"/>
      <c r="L3" s="2"/>
      <c r="M3" s="2"/>
      <c r="N3" s="2"/>
      <c r="O3" s="2"/>
      <c r="P3" s="2"/>
      <c r="Q3" s="2"/>
      <c r="R3" s="2"/>
      <c r="S3" s="2"/>
      <c r="T3" s="2"/>
      <c r="U3" s="2"/>
      <c r="V3" s="2"/>
      <c r="W3" s="2"/>
      <c r="X3" s="2"/>
      <c r="Y3" s="2"/>
      <c r="Z3" s="2"/>
    </row>
    <row r="4" ht="13.5" customHeight="1">
      <c r="A4" s="1"/>
      <c r="B4" s="8" t="s">
        <v>20</v>
      </c>
      <c r="C4" s="9" t="s">
        <v>21</v>
      </c>
      <c r="D4" s="9" t="s">
        <v>22</v>
      </c>
      <c r="E4" s="9" t="s">
        <v>23</v>
      </c>
      <c r="F4" s="9" t="s">
        <v>24</v>
      </c>
      <c r="G4" s="2"/>
      <c r="H4" s="2"/>
      <c r="I4" s="10"/>
      <c r="J4" s="2"/>
      <c r="K4" s="2"/>
      <c r="L4" s="2"/>
      <c r="M4" s="2"/>
      <c r="N4" s="2"/>
      <c r="O4" s="2"/>
      <c r="P4" s="2"/>
      <c r="Q4" s="2"/>
      <c r="R4" s="2"/>
      <c r="S4" s="2"/>
      <c r="T4" s="2"/>
      <c r="U4" s="2"/>
      <c r="V4" s="2"/>
      <c r="W4" s="2"/>
      <c r="X4" s="2"/>
      <c r="Y4" s="2"/>
      <c r="Z4" s="2"/>
    </row>
    <row r="5" ht="13.5" customHeight="1">
      <c r="A5" s="1"/>
      <c r="B5" s="29">
        <v>1.0</v>
      </c>
      <c r="C5" s="29">
        <v>31.0</v>
      </c>
      <c r="D5" s="29">
        <f>F5/0.5</f>
        <v>660</v>
      </c>
      <c r="E5" s="29">
        <v>17.0</v>
      </c>
      <c r="F5" s="29">
        <v>330.0</v>
      </c>
      <c r="G5" s="2"/>
      <c r="H5" s="2"/>
      <c r="I5" s="10"/>
      <c r="J5" s="2"/>
      <c r="K5" s="2"/>
      <c r="L5" s="2"/>
      <c r="M5" s="2"/>
      <c r="N5" s="2"/>
      <c r="O5" s="2"/>
      <c r="P5" s="2"/>
      <c r="Q5" s="2"/>
      <c r="R5" s="2"/>
      <c r="S5" s="2"/>
      <c r="T5" s="2"/>
      <c r="U5" s="2"/>
      <c r="V5" s="2"/>
      <c r="W5" s="2"/>
      <c r="X5" s="2"/>
      <c r="Y5" s="2"/>
      <c r="Z5" s="2"/>
    </row>
    <row r="6" ht="13.5" customHeight="1">
      <c r="A6" s="1"/>
      <c r="B6" s="29">
        <v>2.0</v>
      </c>
      <c r="C6" s="29">
        <v>28.0</v>
      </c>
      <c r="D6" s="29">
        <f>F6/0.51</f>
        <v>627.4509804</v>
      </c>
      <c r="E6" s="29">
        <v>18.0</v>
      </c>
      <c r="F6" s="29">
        <v>320.0</v>
      </c>
      <c r="G6" s="2"/>
      <c r="H6" s="2"/>
      <c r="I6" s="10"/>
      <c r="J6" s="2"/>
      <c r="K6" s="2"/>
      <c r="L6" s="2"/>
      <c r="M6" s="2"/>
      <c r="N6" s="2"/>
      <c r="O6" s="2"/>
      <c r="P6" s="2"/>
      <c r="Q6" s="2"/>
      <c r="R6" s="2"/>
      <c r="S6" s="2"/>
      <c r="T6" s="2"/>
      <c r="U6" s="2"/>
      <c r="V6" s="2"/>
      <c r="W6" s="2"/>
      <c r="X6" s="2"/>
      <c r="Y6" s="2"/>
      <c r="Z6" s="2"/>
    </row>
    <row r="7" ht="13.5" customHeight="1">
      <c r="A7" s="1"/>
      <c r="B7" s="29">
        <v>3.0</v>
      </c>
      <c r="C7" s="29">
        <v>31.0</v>
      </c>
      <c r="D7" s="29">
        <f>F7/0.49</f>
        <v>714.2857143</v>
      </c>
      <c r="E7" s="29">
        <v>15.0</v>
      </c>
      <c r="F7" s="29">
        <v>350.0</v>
      </c>
      <c r="G7" s="2"/>
      <c r="H7" s="2"/>
      <c r="I7" s="10"/>
      <c r="J7" s="2"/>
      <c r="K7" s="2"/>
      <c r="L7" s="2"/>
      <c r="M7" s="2"/>
      <c r="N7" s="2"/>
      <c r="O7" s="2"/>
      <c r="P7" s="2"/>
      <c r="Q7" s="2"/>
      <c r="R7" s="2"/>
      <c r="S7" s="2"/>
      <c r="T7" s="2"/>
      <c r="U7" s="2"/>
      <c r="V7" s="2"/>
      <c r="W7" s="2"/>
      <c r="X7" s="2"/>
      <c r="Y7" s="2"/>
      <c r="Z7" s="2"/>
    </row>
    <row r="8" ht="13.5" customHeight="1">
      <c r="A8" s="1"/>
      <c r="B8" s="29">
        <v>4.0</v>
      </c>
      <c r="C8" s="29">
        <v>30.0</v>
      </c>
      <c r="D8" s="29">
        <f>F8/0.48</f>
        <v>1041.666667</v>
      </c>
      <c r="E8" s="29">
        <v>19.0</v>
      </c>
      <c r="F8" s="29">
        <v>500.0</v>
      </c>
      <c r="G8" s="2"/>
      <c r="H8" s="2"/>
      <c r="I8" s="10"/>
      <c r="J8" s="2"/>
      <c r="K8" s="2"/>
      <c r="L8" s="2"/>
      <c r="M8" s="2"/>
      <c r="N8" s="2"/>
      <c r="O8" s="2"/>
      <c r="P8" s="2"/>
      <c r="Q8" s="2"/>
      <c r="R8" s="2"/>
      <c r="S8" s="2"/>
      <c r="T8" s="2"/>
      <c r="U8" s="2"/>
      <c r="V8" s="2"/>
      <c r="W8" s="2"/>
      <c r="X8" s="2"/>
      <c r="Y8" s="2"/>
      <c r="Z8" s="2"/>
    </row>
    <row r="9" ht="13.5" customHeight="1">
      <c r="A9" s="1"/>
      <c r="B9" s="29">
        <v>5.0</v>
      </c>
      <c r="C9" s="29">
        <v>31.0</v>
      </c>
      <c r="D9" s="29">
        <f>F9/0.52</f>
        <v>1153.846154</v>
      </c>
      <c r="E9" s="29">
        <v>24.0</v>
      </c>
      <c r="F9" s="29">
        <v>600.0</v>
      </c>
      <c r="G9" s="2"/>
      <c r="H9" s="2"/>
      <c r="I9" s="10"/>
      <c r="J9" s="2"/>
      <c r="K9" s="2"/>
      <c r="L9" s="2"/>
      <c r="M9" s="2"/>
      <c r="N9" s="2"/>
      <c r="O9" s="2"/>
      <c r="P9" s="2"/>
      <c r="Q9" s="2"/>
      <c r="R9" s="2"/>
      <c r="S9" s="2"/>
      <c r="T9" s="2"/>
      <c r="U9" s="2"/>
      <c r="V9" s="2"/>
      <c r="W9" s="2"/>
      <c r="X9" s="2"/>
      <c r="Y9" s="2"/>
      <c r="Z9" s="2"/>
    </row>
    <row r="10" ht="13.5" customHeight="1">
      <c r="A10" s="1"/>
      <c r="B10" s="29">
        <v>6.0</v>
      </c>
      <c r="C10" s="29">
        <v>30.0</v>
      </c>
      <c r="D10" s="29">
        <f>F10/0.511</f>
        <v>1565.55773</v>
      </c>
      <c r="E10" s="29">
        <v>28.0</v>
      </c>
      <c r="F10" s="29">
        <v>800.0</v>
      </c>
      <c r="G10" s="2"/>
      <c r="H10" s="2"/>
      <c r="I10" s="10"/>
      <c r="J10" s="2"/>
      <c r="K10" s="2"/>
      <c r="L10" s="2"/>
      <c r="M10" s="2"/>
      <c r="N10" s="2"/>
      <c r="O10" s="2"/>
      <c r="P10" s="2"/>
      <c r="Q10" s="2"/>
      <c r="R10" s="2"/>
      <c r="S10" s="2"/>
      <c r="T10" s="2"/>
      <c r="U10" s="2"/>
      <c r="V10" s="2"/>
      <c r="W10" s="2"/>
      <c r="X10" s="2"/>
      <c r="Y10" s="2"/>
      <c r="Z10" s="2"/>
    </row>
    <row r="11" ht="13.5" customHeight="1">
      <c r="A11" s="1"/>
      <c r="B11" s="29">
        <v>7.0</v>
      </c>
      <c r="C11" s="29">
        <v>31.0</v>
      </c>
      <c r="D11" s="29">
        <f>F11/0.47</f>
        <v>2127.659574</v>
      </c>
      <c r="E11" s="29">
        <v>30.0</v>
      </c>
      <c r="F11" s="29">
        <v>1000.0</v>
      </c>
      <c r="G11" s="2"/>
      <c r="H11" s="2"/>
      <c r="I11" s="10"/>
      <c r="J11" s="2"/>
      <c r="K11" s="2"/>
      <c r="L11" s="2"/>
      <c r="M11" s="2"/>
      <c r="N11" s="2"/>
      <c r="O11" s="2"/>
      <c r="P11" s="2"/>
      <c r="Q11" s="2"/>
      <c r="R11" s="2"/>
      <c r="S11" s="2"/>
      <c r="T11" s="2"/>
      <c r="U11" s="2"/>
      <c r="V11" s="2"/>
      <c r="W11" s="2"/>
      <c r="X11" s="2"/>
      <c r="Y11" s="2"/>
      <c r="Z11" s="2"/>
    </row>
    <row r="12" ht="13.5" customHeight="1">
      <c r="A12" s="1"/>
      <c r="B12" s="29">
        <v>8.0</v>
      </c>
      <c r="C12" s="29">
        <v>31.0</v>
      </c>
      <c r="D12" s="29">
        <f>F12/0.46</f>
        <v>2391.304348</v>
      </c>
      <c r="E12" s="29">
        <v>35.0</v>
      </c>
      <c r="F12" s="29">
        <v>1100.0</v>
      </c>
      <c r="G12" s="2"/>
      <c r="H12" s="2"/>
      <c r="I12" s="10"/>
      <c r="J12" s="2"/>
      <c r="K12" s="2"/>
      <c r="L12" s="2"/>
      <c r="M12" s="2"/>
      <c r="N12" s="2"/>
      <c r="O12" s="2"/>
      <c r="P12" s="2"/>
      <c r="Q12" s="2"/>
      <c r="R12" s="2"/>
      <c r="S12" s="2"/>
      <c r="T12" s="2"/>
      <c r="U12" s="2"/>
      <c r="V12" s="2"/>
      <c r="W12" s="2"/>
      <c r="X12" s="2"/>
      <c r="Y12" s="2"/>
      <c r="Z12" s="2"/>
    </row>
    <row r="13" ht="13.5" customHeight="1">
      <c r="A13" s="1"/>
      <c r="B13" s="29">
        <v>9.0</v>
      </c>
      <c r="C13" s="29">
        <v>30.0</v>
      </c>
      <c r="D13" s="29">
        <f>F13/0.49</f>
        <v>1734.693878</v>
      </c>
      <c r="E13" s="29">
        <v>26.0</v>
      </c>
      <c r="F13" s="29">
        <v>850.0</v>
      </c>
      <c r="G13" s="2"/>
      <c r="H13" s="2"/>
      <c r="I13" s="10"/>
      <c r="J13" s="2"/>
      <c r="K13" s="2"/>
      <c r="L13" s="2"/>
      <c r="M13" s="2"/>
      <c r="N13" s="2"/>
      <c r="O13" s="2"/>
      <c r="P13" s="2"/>
      <c r="Q13" s="2"/>
      <c r="R13" s="2"/>
      <c r="S13" s="2"/>
      <c r="T13" s="2"/>
      <c r="U13" s="2"/>
      <c r="V13" s="2"/>
      <c r="W13" s="2"/>
      <c r="X13" s="2"/>
      <c r="Y13" s="2"/>
      <c r="Z13" s="2"/>
    </row>
    <row r="14" ht="13.5" customHeight="1">
      <c r="A14" s="1"/>
      <c r="B14" s="29">
        <v>10.0</v>
      </c>
      <c r="C14" s="29">
        <v>31.0</v>
      </c>
      <c r="D14" s="29">
        <f>F14/0.5</f>
        <v>1240</v>
      </c>
      <c r="E14" s="29">
        <v>25.0</v>
      </c>
      <c r="F14" s="29">
        <v>620.0</v>
      </c>
      <c r="G14" s="2"/>
      <c r="H14" s="2"/>
      <c r="I14" s="10"/>
      <c r="J14" s="2"/>
      <c r="K14" s="2"/>
      <c r="L14" s="2"/>
      <c r="M14" s="2"/>
      <c r="N14" s="2"/>
      <c r="O14" s="2"/>
      <c r="P14" s="2"/>
      <c r="Q14" s="2"/>
      <c r="R14" s="2"/>
      <c r="S14" s="2"/>
      <c r="T14" s="2"/>
      <c r="U14" s="2"/>
      <c r="V14" s="2"/>
      <c r="W14" s="2"/>
      <c r="X14" s="2"/>
      <c r="Y14" s="2"/>
      <c r="Z14" s="2"/>
    </row>
    <row r="15" ht="13.5" customHeight="1">
      <c r="A15" s="1"/>
      <c r="B15" s="29">
        <v>11.0</v>
      </c>
      <c r="C15" s="29">
        <v>30.0</v>
      </c>
      <c r="D15" s="29">
        <f>F15/0.55</f>
        <v>790.9090909</v>
      </c>
      <c r="E15" s="29">
        <v>25.0</v>
      </c>
      <c r="F15" s="29">
        <v>435.0</v>
      </c>
      <c r="G15" s="2"/>
      <c r="H15" s="2"/>
      <c r="I15" s="10"/>
      <c r="J15" s="2"/>
      <c r="K15" s="2"/>
      <c r="L15" s="2"/>
      <c r="M15" s="2"/>
      <c r="N15" s="2"/>
      <c r="O15" s="2"/>
      <c r="P15" s="2"/>
      <c r="Q15" s="2"/>
      <c r="R15" s="2"/>
      <c r="S15" s="2"/>
      <c r="T15" s="2"/>
      <c r="U15" s="2"/>
      <c r="V15" s="2"/>
      <c r="W15" s="2"/>
      <c r="X15" s="2"/>
      <c r="Y15" s="2"/>
      <c r="Z15" s="2"/>
    </row>
    <row r="16" ht="13.5" customHeight="1">
      <c r="A16" s="1"/>
      <c r="B16" s="29">
        <v>12.0</v>
      </c>
      <c r="C16" s="29">
        <v>31.0</v>
      </c>
      <c r="D16" s="29">
        <f>F16/0.44</f>
        <v>863.6363636</v>
      </c>
      <c r="E16" s="29">
        <v>21.0</v>
      </c>
      <c r="F16" s="29">
        <v>380.0</v>
      </c>
      <c r="G16" s="2"/>
      <c r="H16" s="2"/>
      <c r="I16" s="10"/>
      <c r="J16" s="2"/>
      <c r="K16" s="2"/>
      <c r="L16" s="2"/>
      <c r="M16" s="2"/>
      <c r="N16" s="2"/>
      <c r="O16" s="2"/>
      <c r="P16" s="2"/>
      <c r="Q16" s="2"/>
      <c r="R16" s="2"/>
      <c r="S16" s="2"/>
      <c r="T16" s="2"/>
      <c r="U16" s="2"/>
      <c r="V16" s="2"/>
      <c r="W16" s="2"/>
      <c r="X16" s="2"/>
      <c r="Y16" s="2"/>
      <c r="Z16" s="2"/>
    </row>
    <row r="17" ht="13.5" customHeight="1">
      <c r="A17" s="1"/>
      <c r="B17" s="16"/>
      <c r="C17" s="30"/>
      <c r="D17" s="30"/>
      <c r="E17" s="30"/>
      <c r="F17" s="30"/>
      <c r="G17" s="15"/>
      <c r="H17" s="18"/>
      <c r="I17" s="10"/>
      <c r="J17" s="2"/>
      <c r="K17" s="2"/>
      <c r="L17" s="2"/>
      <c r="M17" s="2"/>
      <c r="N17" s="2"/>
      <c r="O17" s="2"/>
      <c r="P17" s="2"/>
      <c r="Q17" s="2"/>
      <c r="R17" s="2"/>
      <c r="S17" s="2"/>
      <c r="T17" s="2"/>
      <c r="U17" s="2"/>
      <c r="V17" s="2"/>
      <c r="W17" s="2"/>
      <c r="X17" s="2"/>
      <c r="Y17" s="2"/>
      <c r="Z17" s="2"/>
    </row>
    <row r="18" ht="13.5" customHeight="1">
      <c r="A18" s="1"/>
      <c r="B18" s="16"/>
      <c r="C18" s="31"/>
      <c r="D18" s="17"/>
      <c r="E18" s="17"/>
      <c r="F18" s="17"/>
      <c r="G18" s="18"/>
      <c r="H18" s="2"/>
      <c r="I18" s="10"/>
      <c r="J18" s="2"/>
      <c r="K18" s="2"/>
      <c r="L18" s="2"/>
      <c r="M18" s="2"/>
      <c r="N18" s="2"/>
      <c r="O18" s="2"/>
      <c r="P18" s="2"/>
      <c r="Q18" s="2"/>
      <c r="R18" s="2"/>
      <c r="S18" s="2"/>
      <c r="T18" s="2"/>
      <c r="U18" s="2"/>
      <c r="V18" s="2"/>
      <c r="W18" s="2"/>
      <c r="X18" s="2"/>
      <c r="Y18" s="2"/>
      <c r="Z18" s="2"/>
    </row>
    <row r="19" ht="13.5" customHeight="1">
      <c r="A19" s="19">
        <v>2.1</v>
      </c>
      <c r="B19" s="2" t="s">
        <v>25</v>
      </c>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1"/>
      <c r="C20" s="22"/>
      <c r="D20" s="22"/>
      <c r="E20" s="22"/>
      <c r="F20" s="22"/>
      <c r="G20" s="22"/>
      <c r="H20" s="22"/>
      <c r="I20" s="22"/>
      <c r="J20" s="23"/>
      <c r="K20" s="2"/>
      <c r="L20" s="2"/>
      <c r="M20" s="2"/>
      <c r="N20" s="2"/>
      <c r="O20" s="2"/>
      <c r="P20" s="2"/>
      <c r="Q20" s="2"/>
      <c r="R20" s="2"/>
      <c r="S20" s="2"/>
      <c r="T20" s="2"/>
      <c r="U20" s="2"/>
      <c r="V20" s="2"/>
      <c r="W20" s="2"/>
      <c r="X20" s="2"/>
      <c r="Y20" s="2"/>
      <c r="Z20" s="2"/>
    </row>
    <row r="21" ht="13.5" customHeight="1">
      <c r="A21" s="2"/>
      <c r="B21" s="24"/>
      <c r="J21" s="25"/>
      <c r="K21" s="2"/>
      <c r="L21" s="2"/>
      <c r="M21" s="2"/>
      <c r="N21" s="2"/>
      <c r="O21" s="2"/>
      <c r="P21" s="2"/>
      <c r="Q21" s="2"/>
      <c r="R21" s="2"/>
      <c r="S21" s="2"/>
      <c r="T21" s="2"/>
      <c r="U21" s="2"/>
      <c r="V21" s="2"/>
      <c r="W21" s="2"/>
      <c r="X21" s="2"/>
      <c r="Y21" s="2"/>
      <c r="Z21" s="2"/>
    </row>
    <row r="22" ht="13.5" customHeight="1">
      <c r="A22" s="2"/>
      <c r="B22" s="24"/>
      <c r="J22" s="25"/>
      <c r="K22" s="2"/>
      <c r="L22" s="2"/>
      <c r="M22" s="2"/>
      <c r="N22" s="2"/>
      <c r="O22" s="2"/>
      <c r="P22" s="2"/>
      <c r="Q22" s="2"/>
      <c r="R22" s="2"/>
      <c r="S22" s="2"/>
      <c r="T22" s="2"/>
      <c r="U22" s="2"/>
      <c r="V22" s="2"/>
      <c r="W22" s="2"/>
      <c r="X22" s="2"/>
      <c r="Y22" s="2"/>
      <c r="Z22" s="2"/>
    </row>
    <row r="23" ht="13.5" customHeight="1">
      <c r="A23" s="19"/>
      <c r="B23" s="26"/>
      <c r="C23" s="27"/>
      <c r="D23" s="27"/>
      <c r="E23" s="27"/>
      <c r="F23" s="27"/>
      <c r="G23" s="27"/>
      <c r="H23" s="27"/>
      <c r="I23" s="27"/>
      <c r="J23" s="28"/>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9">
        <v>2.2</v>
      </c>
      <c r="B26" s="20" t="s">
        <v>26</v>
      </c>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1"/>
      <c r="C27" s="22"/>
      <c r="D27" s="22"/>
      <c r="E27" s="22"/>
      <c r="F27" s="22"/>
      <c r="G27" s="22"/>
      <c r="H27" s="22"/>
      <c r="I27" s="22"/>
      <c r="J27" s="23"/>
      <c r="K27" s="2"/>
      <c r="L27" s="2"/>
      <c r="M27" s="2"/>
      <c r="N27" s="2"/>
      <c r="O27" s="2"/>
      <c r="P27" s="2"/>
      <c r="Q27" s="2"/>
      <c r="R27" s="2"/>
      <c r="S27" s="2"/>
      <c r="T27" s="2"/>
      <c r="U27" s="2"/>
      <c r="V27" s="2"/>
      <c r="W27" s="2"/>
      <c r="X27" s="2"/>
      <c r="Y27" s="2"/>
      <c r="Z27" s="2"/>
    </row>
    <row r="28" ht="13.5" customHeight="1">
      <c r="A28" s="2"/>
      <c r="B28" s="24"/>
      <c r="J28" s="25"/>
      <c r="K28" s="2"/>
      <c r="L28" s="2"/>
      <c r="M28" s="2"/>
      <c r="N28" s="2"/>
      <c r="O28" s="2"/>
      <c r="P28" s="2"/>
      <c r="Q28" s="2"/>
      <c r="R28" s="2"/>
      <c r="S28" s="2"/>
      <c r="T28" s="2"/>
      <c r="U28" s="2"/>
      <c r="V28" s="2"/>
      <c r="W28" s="2"/>
      <c r="X28" s="2"/>
      <c r="Y28" s="2"/>
      <c r="Z28" s="2"/>
    </row>
    <row r="29" ht="13.5" customHeight="1">
      <c r="A29" s="2"/>
      <c r="B29" s="24"/>
      <c r="J29" s="25"/>
      <c r="K29" s="2"/>
      <c r="L29" s="2"/>
      <c r="M29" s="2"/>
      <c r="N29" s="2"/>
      <c r="O29" s="2"/>
      <c r="P29" s="2"/>
      <c r="Q29" s="2"/>
      <c r="R29" s="2"/>
      <c r="S29" s="2"/>
      <c r="T29" s="2"/>
      <c r="U29" s="2"/>
      <c r="V29" s="2"/>
      <c r="W29" s="2"/>
      <c r="X29" s="2"/>
      <c r="Y29" s="2"/>
      <c r="Z29" s="2"/>
    </row>
    <row r="30" ht="13.5" customHeight="1">
      <c r="A30" s="2"/>
      <c r="B30" s="24"/>
      <c r="J30" s="25"/>
      <c r="K30" s="2"/>
      <c r="L30" s="2"/>
      <c r="M30" s="2"/>
      <c r="N30" s="2"/>
      <c r="O30" s="2"/>
      <c r="P30" s="2"/>
      <c r="Q30" s="2"/>
      <c r="R30" s="2"/>
      <c r="S30" s="2"/>
      <c r="T30" s="2"/>
      <c r="U30" s="2"/>
      <c r="V30" s="2"/>
      <c r="W30" s="2"/>
      <c r="X30" s="2"/>
      <c r="Y30" s="2"/>
      <c r="Z30" s="2"/>
    </row>
    <row r="31" ht="13.5" customHeight="1">
      <c r="A31" s="2"/>
      <c r="B31" s="24"/>
      <c r="J31" s="25"/>
      <c r="K31" s="2"/>
      <c r="L31" s="2"/>
      <c r="M31" s="2"/>
      <c r="N31" s="2"/>
      <c r="O31" s="2"/>
      <c r="P31" s="2"/>
      <c r="Q31" s="2"/>
      <c r="R31" s="2"/>
      <c r="S31" s="2"/>
      <c r="T31" s="2"/>
      <c r="U31" s="2"/>
      <c r="V31" s="2"/>
      <c r="W31" s="2"/>
      <c r="X31" s="2"/>
      <c r="Y31" s="2"/>
      <c r="Z31" s="2"/>
    </row>
    <row r="32" ht="13.5" customHeight="1">
      <c r="A32" s="2"/>
      <c r="B32" s="24"/>
      <c r="J32" s="25"/>
      <c r="K32" s="2"/>
      <c r="L32" s="2"/>
      <c r="M32" s="2"/>
      <c r="N32" s="2"/>
      <c r="O32" s="2"/>
      <c r="P32" s="2"/>
      <c r="Q32" s="2"/>
      <c r="R32" s="2"/>
      <c r="S32" s="2"/>
      <c r="T32" s="2"/>
      <c r="U32" s="2"/>
      <c r="V32" s="2"/>
      <c r="W32" s="2"/>
      <c r="X32" s="2"/>
      <c r="Y32" s="2"/>
      <c r="Z32" s="2"/>
    </row>
    <row r="33" ht="13.5" customHeight="1">
      <c r="A33" s="2"/>
      <c r="B33" s="26"/>
      <c r="C33" s="27"/>
      <c r="D33" s="27"/>
      <c r="E33" s="27"/>
      <c r="F33" s="27"/>
      <c r="G33" s="27"/>
      <c r="H33" s="27"/>
      <c r="I33" s="27"/>
      <c r="J33" s="28"/>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9" t="s">
        <v>14</v>
      </c>
      <c r="B36" s="2" t="s">
        <v>15</v>
      </c>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32"/>
      <c r="C37" s="22"/>
      <c r="D37" s="22"/>
      <c r="E37" s="22"/>
      <c r="F37" s="22"/>
      <c r="G37" s="22"/>
      <c r="H37" s="22"/>
      <c r="I37" s="22"/>
      <c r="J37" s="23"/>
      <c r="K37" s="2"/>
      <c r="L37" s="2"/>
      <c r="M37" s="2"/>
      <c r="N37" s="2"/>
      <c r="O37" s="2"/>
      <c r="P37" s="2"/>
      <c r="Q37" s="2"/>
      <c r="R37" s="2"/>
      <c r="S37" s="2"/>
      <c r="T37" s="2"/>
      <c r="U37" s="2"/>
      <c r="V37" s="2"/>
      <c r="W37" s="2"/>
      <c r="X37" s="2"/>
      <c r="Y37" s="2"/>
      <c r="Z37" s="2"/>
    </row>
    <row r="38" ht="13.5" customHeight="1">
      <c r="A38" s="2"/>
      <c r="B38" s="24"/>
      <c r="J38" s="25"/>
      <c r="K38" s="2"/>
      <c r="L38" s="2"/>
      <c r="M38" s="2"/>
      <c r="N38" s="2"/>
      <c r="O38" s="2"/>
      <c r="P38" s="2"/>
      <c r="Q38" s="2"/>
      <c r="R38" s="2"/>
      <c r="S38" s="2"/>
      <c r="T38" s="2"/>
      <c r="U38" s="2"/>
      <c r="V38" s="2"/>
      <c r="W38" s="2"/>
      <c r="X38" s="2"/>
      <c r="Y38" s="2"/>
      <c r="Z38" s="2"/>
    </row>
    <row r="39" ht="13.5" customHeight="1">
      <c r="A39" s="2"/>
      <c r="B39" s="24"/>
      <c r="J39" s="25"/>
      <c r="K39" s="2"/>
      <c r="L39" s="2"/>
      <c r="M39" s="2"/>
      <c r="N39" s="2"/>
      <c r="O39" s="2"/>
      <c r="P39" s="2"/>
      <c r="Q39" s="2"/>
      <c r="R39" s="2"/>
      <c r="S39" s="2"/>
      <c r="T39" s="2"/>
      <c r="U39" s="2"/>
      <c r="V39" s="2"/>
      <c r="W39" s="2"/>
      <c r="X39" s="2"/>
      <c r="Y39" s="2"/>
      <c r="Z39" s="2"/>
    </row>
    <row r="40" ht="13.5" customHeight="1">
      <c r="A40" s="2"/>
      <c r="B40" s="26"/>
      <c r="C40" s="27"/>
      <c r="D40" s="27"/>
      <c r="E40" s="27"/>
      <c r="F40" s="27"/>
      <c r="G40" s="27"/>
      <c r="H40" s="27"/>
      <c r="I40" s="27"/>
      <c r="J40" s="28"/>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9" t="s">
        <v>16</v>
      </c>
      <c r="B43" s="20" t="s">
        <v>27</v>
      </c>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32"/>
      <c r="C44" s="22"/>
      <c r="D44" s="22"/>
      <c r="E44" s="22"/>
      <c r="F44" s="22"/>
      <c r="G44" s="22"/>
      <c r="H44" s="22"/>
      <c r="I44" s="22"/>
      <c r="J44" s="23"/>
      <c r="K44" s="2"/>
      <c r="L44" s="2"/>
      <c r="M44" s="2"/>
      <c r="N44" s="2"/>
      <c r="O44" s="2"/>
      <c r="P44" s="2"/>
      <c r="Q44" s="2"/>
      <c r="R44" s="2"/>
      <c r="S44" s="2"/>
      <c r="T44" s="2"/>
      <c r="U44" s="2"/>
      <c r="V44" s="2"/>
      <c r="W44" s="2"/>
      <c r="X44" s="2"/>
      <c r="Y44" s="2"/>
      <c r="Z44" s="2"/>
    </row>
    <row r="45" ht="13.5" customHeight="1">
      <c r="A45" s="2"/>
      <c r="B45" s="24"/>
      <c r="J45" s="25"/>
      <c r="K45" s="2"/>
      <c r="L45" s="2"/>
      <c r="M45" s="2"/>
      <c r="N45" s="2"/>
      <c r="O45" s="2"/>
      <c r="P45" s="2"/>
      <c r="Q45" s="2"/>
      <c r="R45" s="2"/>
      <c r="S45" s="2"/>
      <c r="T45" s="2"/>
      <c r="U45" s="2"/>
      <c r="V45" s="2"/>
      <c r="W45" s="2"/>
      <c r="X45" s="2"/>
      <c r="Y45" s="2"/>
      <c r="Z45" s="2"/>
    </row>
    <row r="46" ht="13.5" customHeight="1">
      <c r="A46" s="2"/>
      <c r="B46" s="24"/>
      <c r="J46" s="25"/>
      <c r="K46" s="2"/>
      <c r="L46" s="2"/>
      <c r="M46" s="2"/>
      <c r="N46" s="2"/>
      <c r="O46" s="2"/>
      <c r="P46" s="2"/>
      <c r="Q46" s="2"/>
      <c r="R46" s="2"/>
      <c r="S46" s="2"/>
      <c r="T46" s="2"/>
      <c r="U46" s="2"/>
      <c r="V46" s="2"/>
      <c r="W46" s="2"/>
      <c r="X46" s="2"/>
      <c r="Y46" s="2"/>
      <c r="Z46" s="2"/>
    </row>
    <row r="47" ht="13.5" customHeight="1">
      <c r="A47" s="2"/>
      <c r="B47" s="24"/>
      <c r="J47" s="25"/>
      <c r="K47" s="2"/>
      <c r="L47" s="2"/>
      <c r="M47" s="2"/>
      <c r="N47" s="2"/>
      <c r="O47" s="2"/>
      <c r="P47" s="2"/>
      <c r="Q47" s="2"/>
      <c r="R47" s="2"/>
      <c r="S47" s="2"/>
      <c r="T47" s="2"/>
      <c r="U47" s="2"/>
      <c r="V47" s="2"/>
      <c r="W47" s="2"/>
      <c r="X47" s="2"/>
      <c r="Y47" s="2"/>
      <c r="Z47" s="2"/>
    </row>
    <row r="48" ht="13.5" customHeight="1">
      <c r="A48" s="2"/>
      <c r="B48" s="24"/>
      <c r="J48" s="25"/>
      <c r="K48" s="2"/>
      <c r="L48" s="2"/>
      <c r="M48" s="2"/>
      <c r="N48" s="2"/>
      <c r="O48" s="2"/>
      <c r="P48" s="2"/>
      <c r="Q48" s="2"/>
      <c r="R48" s="2"/>
      <c r="S48" s="2"/>
      <c r="T48" s="2"/>
      <c r="U48" s="2"/>
      <c r="V48" s="2"/>
      <c r="W48" s="2"/>
      <c r="X48" s="2"/>
      <c r="Y48" s="2"/>
      <c r="Z48" s="2"/>
    </row>
    <row r="49" ht="13.5" customHeight="1">
      <c r="A49" s="2"/>
      <c r="B49" s="26"/>
      <c r="C49" s="27"/>
      <c r="D49" s="27"/>
      <c r="E49" s="27"/>
      <c r="F49" s="27"/>
      <c r="G49" s="27"/>
      <c r="H49" s="27"/>
      <c r="I49" s="27"/>
      <c r="J49" s="28"/>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1:I1"/>
    <mergeCell ref="B20:J23"/>
    <mergeCell ref="B27:J33"/>
    <mergeCell ref="B37:J40"/>
    <mergeCell ref="B44:J49"/>
  </mergeCells>
  <conditionalFormatting sqref="C15:C17">
    <cfRule type="cellIs" dxfId="0" priority="1" operator="equal">
      <formula>PEARSON(C5:C14,H5:H14)</formula>
    </cfRule>
  </conditionalFormatting>
  <conditionalFormatting sqref="D15:D17">
    <cfRule type="cellIs" dxfId="0" priority="2" operator="equal">
      <formula>PEARSON(D5:D14,H5:H14)</formula>
    </cfRule>
  </conditionalFormatting>
  <conditionalFormatting sqref="E15:E17">
    <cfRule type="cellIs" dxfId="0" priority="3" operator="equal">
      <formula>PEARSON(E5:E14,H5:H14)</formula>
    </cfRule>
  </conditionalFormatting>
  <conditionalFormatting sqref="F15:F17">
    <cfRule type="cellIs" dxfId="0" priority="4" operator="equal">
      <formula>PEARSON(F5:F14,H5:H14)</formula>
    </cfRule>
  </conditionalFormatting>
  <conditionalFormatting sqref="G17">
    <cfRule type="cellIs" dxfId="0" priority="5" operator="equal">
      <formula>PEARSON(G7:G16,H7:H16)</formula>
    </cfRule>
  </conditionalFormatting>
  <printOptions/>
  <pageMargins bottom="0.75" footer="0.0" header="0.0" left="0.7" right="0.7" top="0.75"/>
  <pageSetup orientation="portrait"/>
  <drawing r:id="rId1"/>
  <legacyDrawing r:id="rId2"/>
  <oleObjects>
    <oleObject progId="PBrush" shapeId="2049" r:id="rId3"/>
  </oleObjec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2022-07-14T04:57:14Z</dcterms:created>
  <dc:creator>Asaf</dc:creator>
</cp:coreProperties>
</file>